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9" i="3" l="1"/>
  <c r="AQ125" i="3"/>
  <c r="AQ122" i="3"/>
  <c r="AM119" i="3" l="1"/>
  <c r="AM122" i="3" l="1"/>
  <c r="AM125"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<sst xmlns="http://schemas.openxmlformats.org/spreadsheetml/2006/main" count="2898" uniqueCount="671">
  <si>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</si>
  <si>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</si>
  <si>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</si>
  <si>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</si>
  <si>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</si>
  <si>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</si>
  <si>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</si>
  <si>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</si>
  <si>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</si>
  <si>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</si>
  <si>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</si>
  <si>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</si>
  <si>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</si>
  <si>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</si>
  <si>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</si>
  <si>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</si>
  <si>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</si>
  <si>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</si>
  <si>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</si>
  <si>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</si>
  <si>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</si>
  <si>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</si>
  <si>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</si>
  <si>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</si>
  <si>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</si>
  <si>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</si>
  <si>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</si>
  <si>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</si>
  <si>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</si>
  <si>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</si>
  <si>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</si>
  <si>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</si>
  <si>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</si>
  <si>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</si>
  <si>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</si>
  <si>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</si>
  <si>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</si>
  <si>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</si>
  <si>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</si>
  <si>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</si>
  <si>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</si>
  <si>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</si>
  <si>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</si>
  <si>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</si>
  <si>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</si>
  <si>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</si>
  <si>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</si>
  <si>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</si>
  <si>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</si>
  <si>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</si>
  <si>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</si>
  <si>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</si>
  <si>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</si>
  <si>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</si>
  <si>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</si>
  <si>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</si>
  <si>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</si>
  <si>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</si>
  <si>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</si>
  <si>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</si>
  <si>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</si>
  <si>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</si>
  <si>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</si>
  <si>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</si>
  <si>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</si>
  <si>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</si>
  <si>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</si>
  <si>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</si>
  <si>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</si>
  <si>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</si>
  <si>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</si>
  <si>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</si>
  <si>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</si>
  <si>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</si>
  <si>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</si>
  <si>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</si>
  <si>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</si>
  <si>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</si>
  <si>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</si>
  <si>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</si>
  <si>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</si>
  <si>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</si>
  <si>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</si>
  <si>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</si>
  <si>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</si>
  <si>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</si>
  <si>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</si>
  <si>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</si>
  <si>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</si>
  <si>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</si>
  <si>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</si>
  <si>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</si>
  <si>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</si>
  <si>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</si>
  <si>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</si>
  <si>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</si>
  <si>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</si>
  <si>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</si>
  <si>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</si>
  <si>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</si>
  <si>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</si>
  <si>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</si>
  <si>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</si>
  <si>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</si>
  <si>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</si>
  <si>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</si>
  <si>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</si>
  <si>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</si>
  <si>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</si>
  <si>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</si>
  <si>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</si>
  <si>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</si>
  <si>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</si>
  <si>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</si>
  <si>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</si>
  <si>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</si>
  <si>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</si>
  <si>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</si>
  <si>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</si>
  <si>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</si>
  <si>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</si>
  <si>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</si>
  <si>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</si>
  <si>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</si>
  <si>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</si>
  <si>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</si>
  <si>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</si>
  <si>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</si>
  <si>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</si>
  <si>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</si>
  <si>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</si>
  <si>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</si>
  <si>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</si>
  <si>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</si>
  <si>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</si>
  <si>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</si>
  <si>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</si>
  <si>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</si>
  <si>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</si>
  <si>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</si>
  <si>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</si>
  <si>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</si>
  <si>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</si>
  <si>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</si>
  <si>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</si>
  <si>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</si>
  <si>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</si>
  <si>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</si>
  <si>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</si>
  <si>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</si>
  <si>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</si>
  <si>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</si>
  <si>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</si>
  <si>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</si>
  <si>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</si>
  <si>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</si>
  <si>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</si>
  <si>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</si>
  <si>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</si>
  <si>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</si>
  <si>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</si>
  <si>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</si>
  <si>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</si>
  <si>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</si>
  <si>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</si>
  <si>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</si>
  <si>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</si>
  <si>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</si>
  <si>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</si>
  <si>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</si>
  <si>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</si>
  <si>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</si>
  <si>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</si>
  <si>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</si>
  <si>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</si>
  <si>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</si>
  <si>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</si>
  <si>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</si>
  <si>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</si>
  <si>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</si>
  <si>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</si>
  <si>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</si>
  <si>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</si>
  <si>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</si>
  <si>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</si>
  <si>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</si>
  <si>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</si>
  <si>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</si>
  <si>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</si>
  <si>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</si>
  <si>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</si>
  <si>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</si>
  <si>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</si>
  <si>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</si>
  <si>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</si>
  <si>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</si>
  <si>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</si>
  <si>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</si>
  <si>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</si>
  <si>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</si>
  <si>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</si>
  <si>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</si>
  <si>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</si>
  <si>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</si>
  <si>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</si>
  <si>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</si>
  <si>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</si>
  <si>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</si>
  <si>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</si>
  <si>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</si>
  <si>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</si>
  <si>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</si>
  <si>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</si>
  <si>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</si>
  <si>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</si>
  <si>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</si>
  <si>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</si>
  <si>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</si>
  <si>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</si>
  <si>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</si>
  <si>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</si>
  <si>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</si>
  <si>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</si>
  <si>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</si>
  <si>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</si>
  <si>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</si>
  <si>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</si>
  <si>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</si>
  <si>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</si>
  <si>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</si>
  <si>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</si>
  <si>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</si>
  <si>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</si>
  <si>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</si>
  <si>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</si>
  <si>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</si>
  <si>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</si>
  <si>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</si>
  <si>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</si>
  <si>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</si>
  <si>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</si>
  <si>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</si>
  <si>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</si>
  <si>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</si>
  <si>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</si>
  <si>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</si>
  <si>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</si>
  <si>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</si>
  <si>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</si>
  <si>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</si>
  <si>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</si>
  <si>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</si>
  <si>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</si>
  <si>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</si>
  <si>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</si>
  <si>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</si>
  <si>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</si>
  <si>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</si>
  <si>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</si>
  <si>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</si>
  <si>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</si>
  <si>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</si>
  <si>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</si>
  <si>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</si>
  <si>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</si>
  <si>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</si>
  <si>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</si>
  <si>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</si>
  <si>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</si>
  <si>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</si>
  <si>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</si>
  <si>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</si>
  <si>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</si>
  <si>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</si>
  <si>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</si>
  <si>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</si>
  <si>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</si>
  <si>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</si>
  <si>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</si>
  <si>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</si>
  <si>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</si>
  <si>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</si>
  <si>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</si>
  <si>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</si>
  <si>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</si>
  <si>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</si>
  <si>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</si>
  <si>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</si>
  <si>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</si>
  <si>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</si>
  <si>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</si>
  <si>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</si>
  <si>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</si>
  <si>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</si>
  <si>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</si>
  <si>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</si>
  <si>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</si>
  <si>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</si>
  <si>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</si>
  <si>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</si>
  <si>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</si>
  <si>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</si>
  <si>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</si>
  <si>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</si>
  <si>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</si>
  <si>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</si>
  <si>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</si>
  <si>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</si>
  <si>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</si>
  <si>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</si>
  <si>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</si>
  <si>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</si>
  <si>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</si>
  <si>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</si>
  <si>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</si>
  <si>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</si>
  <si>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</si>
  <si>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</si>
  <si>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</si>
  <si>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</si>
  <si>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</si>
  <si>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</si>
  <si>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</si>
  <si>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</si>
  <si>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</si>
  <si>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</si>
  <si>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</si>
  <si>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</si>
  <si>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</si>
  <si>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</si>
  <si>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</si>
  <si>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</si>
  <si>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</si>
  <si>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</si>
  <si>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</si>
  <si>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</si>
  <si>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</si>
  <si>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</si>
  <si>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</si>
  <si>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</si>
  <si>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</si>
  <si>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</si>
  <si>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</si>
  <si>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</si>
  <si>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</si>
  <si>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</si>
  <si>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</si>
  <si>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</si>
  <si>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</si>
  <si>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</si>
  <si>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</si>
  <si>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</si>
  <si>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</si>
  <si>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</si>
  <si>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</si>
  <si>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</si>
  <si>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</si>
  <si>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</si>
  <si>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</si>
  <si>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</si>
  <si>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</si>
  <si>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</si>
  <si>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</si>
  <si>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</si>
  <si>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</si>
  <si>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</si>
  <si>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</si>
  <si>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</si>
  <si>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</si>
  <si>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</si>
  <si>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</si>
  <si>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</si>
  <si>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</si>
  <si>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</si>
  <si>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</si>
  <si>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</si>
  <si>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</si>
  <si>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</si>
  <si>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</si>
  <si>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</si>
  <si>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</si>
  <si>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</si>
  <si>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</si>
  <si>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</si>
  <si>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</si>
  <si>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</si>
  <si>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</si>
  <si>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</si>
  <si>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</si>
  <si>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</si>
  <si>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</si>
  <si>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</si>
  <si>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</si>
  <si>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</si>
  <si>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</si>
  <si>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</si>
  <si>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</si>
  <si>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</si>
  <si>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</si>
  <si>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</si>
  <si>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</si>
  <si>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</si>
  <si>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</si>
  <si>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</si>
  <si>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</si>
  <si>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</si>
  <si>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</si>
  <si>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</si>
  <si>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</si>
  <si>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</si>
  <si>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</si>
  <si>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</si>
  <si>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</si>
  <si>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</si>
  <si>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</si>
  <si>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</si>
  <si>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</si>
  <si>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</si>
  <si>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</si>
  <si>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</si>
  <si>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</si>
  <si>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</si>
  <si>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</si>
  <si>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</si>
  <si>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</si>
  <si>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</si>
  <si>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</si>
  <si>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</si>
  <si>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</si>
  <si>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</si>
  <si>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</si>
  <si>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</si>
  <si>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</si>
  <si>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</si>
  <si>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</si>
  <si>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</si>
  <si>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</si>
  <si>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</si>
  <si>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</si>
  <si>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</si>
  <si>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</si>
  <si>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</si>
  <si>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</si>
  <si>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</si>
  <si>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</si>
  <si>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</si>
  <si>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</si>
  <si>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</si>
  <si>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</si>
  <si>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</si>
  <si>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</si>
  <si>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</si>
  <si>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</si>
  <si>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</si>
  <si>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</si>
  <si>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</si>
  <si>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</si>
  <si>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</si>
  <si>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</si>
  <si>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</si>
  <si>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</si>
  <si>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</si>
  <si>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</si>
  <si>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</si>
  <si>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</si>
  <si>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</si>
  <si>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</si>
  <si>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</si>
  <si>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</si>
  <si>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</si>
  <si>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</si>
  <si>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</si>
  <si>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</si>
  <si>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</si>
  <si>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</si>
  <si>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</si>
  <si>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</si>
  <si>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</si>
  <si>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</si>
  <si>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</si>
  <si>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</si>
  <si>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</si>
  <si>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</si>
  <si>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</si>
  <si>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</si>
  <si>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</si>
  <si>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</si>
  <si>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</si>
  <si>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</si>
  <si>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</si>
  <si>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</si>
  <si>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</si>
  <si>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</si>
  <si>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</si>
  <si>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</si>
  <si>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</si>
  <si>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</si>
  <si>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</si>
  <si>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</si>
  <si>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</si>
  <si>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</si>
  <si>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</si>
  <si>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</si>
  <si>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</si>
  <si>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</si>
  <si>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</si>
  <si>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</si>
  <si>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</si>
  <si>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</si>
  <si>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</si>
  <si>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</si>
  <si>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</si>
  <si>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</si>
  <si>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</si>
  <si>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</si>
  <si>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</si>
  <si>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</si>
  <si>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</si>
  <si>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</si>
  <si>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</si>
  <si>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</si>
  <si>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</si>
  <si>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</si>
  <si>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</si>
  <si>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</si>
  <si>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</si>
  <si>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</si>
  <si>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</si>
  <si>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</si>
  <si>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</si>
  <si>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</si>
  <si>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</si>
  <si>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</si>
  <si>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</si>
  <si>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</si>
  <si>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</si>
  <si>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</si>
  <si>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</si>
  <si>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</si>
  <si>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</si>
  <si>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</si>
  <si>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</si>
  <si>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</si>
  <si>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</si>
  <si>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</si>
  <si>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</si>
  <si>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</si>
  <si>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</si>
  <si>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</si>
  <si>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</si>
  <si>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</si>
  <si>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</si>
  <si>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</si>
  <si>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</si>
  <si>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</si>
  <si>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</si>
  <si>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</si>
  <si>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</si>
  <si>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</si>
  <si>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</si>
  <si>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</si>
  <si>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</si>
  <si>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</si>
  <si>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</si>
  <si>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</si>
  <si>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</si>
  <si>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</si>
  <si>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放射性物質の輸送・貯蔵に係る安全規制の高度化事業</t>
    <rPh sb="0" eb="3">
      <t>ホウシャセイ</t>
    </rPh>
    <rPh sb="3" eb="5">
      <t>ブッシツ</t>
    </rPh>
    <phoneticPr fontId="5"/>
  </si>
  <si>
    <t>原子力規制庁</t>
    <rPh sb="0" eb="3">
      <t>ゲンシリョク</t>
    </rPh>
    <rPh sb="3" eb="5">
      <t>キセイ</t>
    </rPh>
    <rPh sb="5" eb="6">
      <t>チョウ</t>
    </rPh>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</si>
  <si>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</si>
  <si>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</si>
  <si>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</si>
  <si>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特別会計に関する法律第５１条第７項第１８号</t>
    <phoneticPr fontId="5"/>
  </si>
  <si>
    <t>-</t>
  </si>
  <si>
    <t>-</t>
    <phoneticPr fontId="5"/>
  </si>
  <si>
    <t>-</t>
    <phoneticPr fontId="5"/>
  </si>
  <si>
    <t>-</t>
    <phoneticPr fontId="5"/>
  </si>
  <si>
    <t>原子力安全業務庁費</t>
    <rPh sb="0" eb="3">
      <t>ゲンシリョク</t>
    </rPh>
    <rPh sb="3" eb="5">
      <t>アンゼン</t>
    </rPh>
    <rPh sb="5" eb="7">
      <t>ギョウム</t>
    </rPh>
    <rPh sb="7" eb="8">
      <t>チョウ</t>
    </rPh>
    <rPh sb="8" eb="9">
      <t>ヒ</t>
    </rPh>
    <phoneticPr fontId="6"/>
  </si>
  <si>
    <t>職員旅費</t>
    <rPh sb="0" eb="2">
      <t>ショクイン</t>
    </rPh>
    <rPh sb="2" eb="4">
      <t>リョヒ</t>
    </rPh>
    <phoneticPr fontId="6"/>
  </si>
  <si>
    <t>委員等旅費</t>
    <rPh sb="0" eb="2">
      <t>イイン</t>
    </rPh>
    <rPh sb="2" eb="3">
      <t>ナド</t>
    </rPh>
    <rPh sb="3" eb="5">
      <t>リョヒ</t>
    </rPh>
    <phoneticPr fontId="6"/>
  </si>
  <si>
    <t>安全研究の成果を規制基準等の策定、見直しに用いる。</t>
  </si>
  <si>
    <t>安全研究の成果を規制基準等の策定、見直しに用いた件数</t>
  </si>
  <si>
    <t>安全研究を通じて蓄積した知見を個々の審査等に活用する。</t>
  </si>
  <si>
    <t>安全研究を通じて蓄積した知見を個々の審査等に活用した件数</t>
  </si>
  <si>
    <t>-</t>
    <phoneticPr fontId="5"/>
  </si>
  <si>
    <t>-</t>
    <phoneticPr fontId="5"/>
  </si>
  <si>
    <t>-</t>
    <phoneticPr fontId="5"/>
  </si>
  <si>
    <t>-</t>
    <phoneticPr fontId="5"/>
  </si>
  <si>
    <t>件</t>
    <rPh sb="0" eb="1">
      <t>ケン</t>
    </rPh>
    <phoneticPr fontId="5"/>
  </si>
  <si>
    <t>原子力に対する確かな規制を通じて、人と環境を守ること</t>
  </si>
  <si>
    <t>原子力の安全確保に向けた技術・人材の基盤の構築</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</si>
  <si>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</si>
  <si>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0029</t>
  </si>
  <si>
    <t>0123</t>
  </si>
  <si>
    <t>0013</t>
  </si>
  <si>
    <t>0367</t>
  </si>
  <si>
    <t>0012</t>
  </si>
  <si>
    <t>0122</t>
  </si>
  <si>
    <t>0014</t>
    <phoneticPr fontId="5"/>
  </si>
  <si>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</si>
  <si>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</si>
  <si>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執行額　/　活動実績（アウトプットの活動実績件数）</t>
  </si>
  <si>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</si>
  <si>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</si>
  <si>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</si>
  <si>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78/5</t>
  </si>
  <si>
    <t>3/3</t>
  </si>
  <si>
    <t>13/1.5</t>
  </si>
  <si>
    <t>44/3.5</t>
  </si>
  <si>
    <t>件</t>
    <rPh sb="0" eb="1">
      <t>ケン</t>
    </rPh>
    <phoneticPr fontId="6"/>
  </si>
  <si>
    <t>百万円</t>
    <rPh sb="0" eb="3">
      <t>ヒャクマンエン</t>
    </rPh>
    <phoneticPr fontId="6"/>
  </si>
  <si>
    <t>百万円/件</t>
    <rPh sb="0" eb="3">
      <t>ヒャクマンエン</t>
    </rPh>
    <rPh sb="4" eb="5">
      <t>ケン</t>
    </rPh>
    <phoneticPr fontId="6"/>
  </si>
  <si>
    <t>B.国立研究開発法人海上・港湾・航空技術研究所</t>
    <phoneticPr fontId="5"/>
  </si>
  <si>
    <t>C.一般財団法人高度情報科学技術研究機構</t>
    <phoneticPr fontId="5"/>
  </si>
  <si>
    <t xml:space="preserve">キャニスタを用いた乾式貯蔵方法の多様化に係る調査 </t>
    <phoneticPr fontId="5"/>
  </si>
  <si>
    <t>使用済燃料等の輸送・貯蔵に係る最新安全解析手法の動向調査（遮蔽解析）</t>
    <phoneticPr fontId="5"/>
  </si>
  <si>
    <t>請負費</t>
    <rPh sb="0" eb="2">
      <t>ウケオイ</t>
    </rPh>
    <rPh sb="2" eb="3">
      <t>ヒ</t>
    </rPh>
    <phoneticPr fontId="5"/>
  </si>
  <si>
    <t>使用済燃料貯蔵に係る国際動向調査</t>
    <phoneticPr fontId="5"/>
  </si>
  <si>
    <t>PHITSによる使用済燃料貯蔵施設の敷地境界線量評価手法の整備</t>
    <phoneticPr fontId="5"/>
  </si>
  <si>
    <t>エム・アール・アイ リサーチアソシエイツ株式会社</t>
    <phoneticPr fontId="5"/>
  </si>
  <si>
    <t>キャニスタを用いた乾式貯蔵方法の多様化に係る調査</t>
    <phoneticPr fontId="5"/>
  </si>
  <si>
    <t>三菱重工業株式会社</t>
    <rPh sb="0" eb="2">
      <t>ミツビシ</t>
    </rPh>
    <rPh sb="2" eb="5">
      <t>ジュウコウギョウ</t>
    </rPh>
    <rPh sb="5" eb="9">
      <t>カブシキガイシャ</t>
    </rPh>
    <phoneticPr fontId="5"/>
  </si>
  <si>
    <t>設計事象を超えた輸送物の振る舞いに関する調査</t>
    <phoneticPr fontId="5"/>
  </si>
  <si>
    <t>MHI　NSエンジニアリング株式会社</t>
    <phoneticPr fontId="5"/>
  </si>
  <si>
    <t>放射性核種の基礎的な数値の算出</t>
    <phoneticPr fontId="5"/>
  </si>
  <si>
    <t>株式会社 電力テクノシステムズ</t>
    <phoneticPr fontId="5"/>
  </si>
  <si>
    <t>気中塩分モニタリング装置保守</t>
    <phoneticPr fontId="5"/>
  </si>
  <si>
    <t>伊藤忠テクノソリューションズ株式会社</t>
    <phoneticPr fontId="5"/>
  </si>
  <si>
    <t>使用済燃料の輸送・貯蔵の安全評価に係る基礎データの整理（線源計算）</t>
    <phoneticPr fontId="5"/>
  </si>
  <si>
    <t>国立研究開発法人海上・港湾・航空技術研究所</t>
    <phoneticPr fontId="5"/>
  </si>
  <si>
    <t>一般財団法人高度情報科学技術研究機構</t>
    <phoneticPr fontId="5"/>
  </si>
  <si>
    <t>PHITSによる使用済燃料貯蔵施設の敷地境界線量評価手法の整備</t>
    <phoneticPr fontId="5"/>
  </si>
  <si>
    <t>-</t>
    <phoneticPr fontId="5"/>
  </si>
  <si>
    <t>A.民間企業（５者）</t>
    <rPh sb="2" eb="4">
      <t>ミンカン</t>
    </rPh>
    <rPh sb="4" eb="6">
      <t>キギョウ</t>
    </rPh>
    <rPh sb="8" eb="9">
      <t>シャ</t>
    </rPh>
    <phoneticPr fontId="5"/>
  </si>
  <si>
    <t>件</t>
    <rPh sb="0" eb="1">
      <t>ケン</t>
    </rPh>
    <phoneticPr fontId="5"/>
  </si>
  <si>
    <t>-</t>
    <phoneticPr fontId="5"/>
  </si>
  <si>
    <t>19.5/2</t>
    <phoneticPr fontId="5"/>
  </si>
  <si>
    <t>41.5/4</t>
    <phoneticPr fontId="5"/>
  </si>
  <si>
    <t>17/3</t>
    <phoneticPr fontId="5"/>
  </si>
  <si>
    <t>原子炉等規制法に基づく審査、検査等のための評価手法の整備を目的としており、国民や社会のニーズを的確に反映している。</t>
    <phoneticPr fontId="5"/>
  </si>
  <si>
    <t>本事業は、原子炉等規制法に基づく規制基準の整備、審査等に資する技術的知見の整備を目的としており、地方自治体、民間等に委ねることはできない。</t>
    <phoneticPr fontId="5"/>
  </si>
  <si>
    <t>△</t>
  </si>
  <si>
    <t>有</t>
  </si>
  <si>
    <t>業務内容の専門性が高く、一者応札となった案件が有ったが、支出先が示した実績、実施体制及び実施計画から支出先の選定は妥当である。また、コード改良業務を著作権を有する者に発注する必要があったため、随意契約を締結した。</t>
    <rPh sb="69" eb="71">
      <t>カイリョウ</t>
    </rPh>
    <rPh sb="71" eb="73">
      <t>ギョウム</t>
    </rPh>
    <rPh sb="74" eb="76">
      <t>チョサク</t>
    </rPh>
    <rPh sb="76" eb="77">
      <t>ケン</t>
    </rPh>
    <rPh sb="78" eb="79">
      <t>ユウ</t>
    </rPh>
    <rPh sb="81" eb="82">
      <t>シャ</t>
    </rPh>
    <rPh sb="83" eb="85">
      <t>ハッチュウ</t>
    </rPh>
    <rPh sb="87" eb="89">
      <t>ヒツヨウ</t>
    </rPh>
    <rPh sb="96" eb="98">
      <t>ズイイ</t>
    </rPh>
    <rPh sb="98" eb="100">
      <t>ケイヤク</t>
    </rPh>
    <rPh sb="101" eb="103">
      <t>テイケツ</t>
    </rPh>
    <phoneticPr fontId="5"/>
  </si>
  <si>
    <t>本事業は、原子炉等規制法に基づく規制基準の整備、審査等に資する技術的知見の整備を目的としており、国が負担することは妥当である。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</si>
  <si>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</si>
  <si>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t>
  </si>
  <si>
    <t>外注役務等の実施に当たっては本事業目的のために真に必要な業務であることを確認している。</t>
    <phoneticPr fontId="5"/>
  </si>
  <si>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</si>
  <si>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</si>
  <si>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</si>
  <si>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平成30年度事業における成果実績は成果目標を達成しており、事業の有効性が認められる。</t>
    <rPh sb="12" eb="14">
      <t>セイカ</t>
    </rPh>
    <rPh sb="14" eb="16">
      <t>ジッセキ</t>
    </rPh>
    <rPh sb="17" eb="19">
      <t>セイカ</t>
    </rPh>
    <rPh sb="19" eb="21">
      <t>モクヒョウ</t>
    </rPh>
    <rPh sb="22" eb="24">
      <t>タッセイ</t>
    </rPh>
    <rPh sb="29" eb="31">
      <t>ジギョウ</t>
    </rPh>
    <rPh sb="32" eb="35">
      <t>ユウコウセイ</t>
    </rPh>
    <phoneticPr fontId="5"/>
  </si>
  <si>
    <t>本事業の成果は使用済燃料の貯蔵及び輸送に係る審査に関する評価手法の整備等に有効に活用されている。</t>
    <rPh sb="35" eb="36">
      <t>ナド</t>
    </rPh>
    <phoneticPr fontId="5"/>
  </si>
  <si>
    <t>本事業を通じて一定の技術的知見が蓄積された段階で順次公表することとしており、平成31年度には6件の公表を予定している。</t>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</si>
  <si>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</si>
  <si>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一者応札があった点については、引き続き仕様書の具体化や入札公告期間を十分に確保することなどに留意する。
また、規制対象者等の動向を注視し、引き続き効率的な執行を行っていく。</t>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</si>
  <si>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さらに、輸送については、国際輸送規則の改訂検討及び国内の運搬に関する技術上の基準に係る細目等の告示で取り入れている放射性核種の基礎的数値の検討等を行い規制の高度化に係る知見を取得する。
また、最新の知見や技術に対応できるように遮蔽解析評価手法の整備及び検証解析を行う。</t>
    <rPh sb="180" eb="181">
      <t>ナド</t>
    </rPh>
    <phoneticPr fontId="5"/>
  </si>
  <si>
    <t xml:space="preserve">平成29年度までに実施した「貯蔵事業へのリスク情報の活用」に係る調査結果を整理した上で、外部の有識者の意見聴取を行い、「予備的リスク評価」を計画したため。
</t>
    <rPh sb="0" eb="2">
      <t>ヘイセイ</t>
    </rPh>
    <rPh sb="9" eb="11">
      <t>ジッシ</t>
    </rPh>
    <rPh sb="14" eb="16">
      <t>チョゾウ</t>
    </rPh>
    <rPh sb="16" eb="18">
      <t>ジギョウ</t>
    </rPh>
    <rPh sb="23" eb="25">
      <t>ジョウホウ</t>
    </rPh>
    <rPh sb="26" eb="28">
      <t>カツヨウ</t>
    </rPh>
    <rPh sb="30" eb="31">
      <t>カカ</t>
    </rPh>
    <rPh sb="41" eb="42">
      <t>ウエ</t>
    </rPh>
    <phoneticPr fontId="5"/>
  </si>
  <si>
    <t>-</t>
    <phoneticPr fontId="5"/>
  </si>
  <si>
    <t>25/2</t>
    <phoneticPr fontId="5"/>
  </si>
  <si>
    <t>79/5</t>
    <phoneticPr fontId="5"/>
  </si>
  <si>
    <t>35/6</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</si>
  <si>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</si>
  <si>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・平成３０年６月１５日　JMHL-78Y15T型輸送容器の核燃料輸送物設計変更承認申請及びJMS-87Y-18.5T型輸送容器の承認容器使用期間更新申請書に関する国立研究開発法人日本原子力研究開発機構との面談について　議事要旨</t>
    <rPh sb="1" eb="3">
      <t>ヘイセイ</t>
    </rPh>
    <rPh sb="5" eb="6">
      <t>ネン</t>
    </rPh>
    <rPh sb="7" eb="8">
      <t>ガツ</t>
    </rPh>
    <rPh sb="10" eb="11">
      <t>ニチ</t>
    </rPh>
    <rPh sb="23" eb="24">
      <t>ガタ</t>
    </rPh>
    <rPh sb="24" eb="26">
      <t>ユソウ</t>
    </rPh>
    <rPh sb="26" eb="28">
      <t>ヨウキ</t>
    </rPh>
    <rPh sb="29" eb="32">
      <t>カクネンリョウ</t>
    </rPh>
    <rPh sb="32" eb="34">
      <t>ユソウ</t>
    </rPh>
    <rPh sb="34" eb="35">
      <t>ブツ</t>
    </rPh>
    <rPh sb="35" eb="37">
      <t>セッケイ</t>
    </rPh>
    <rPh sb="37" eb="39">
      <t>ヘンコウ</t>
    </rPh>
    <rPh sb="39" eb="41">
      <t>ショウニン</t>
    </rPh>
    <rPh sb="41" eb="43">
      <t>シンセイ</t>
    </rPh>
    <rPh sb="43" eb="44">
      <t>オヨ</t>
    </rPh>
    <rPh sb="58" eb="59">
      <t>ガタ</t>
    </rPh>
    <rPh sb="59" eb="61">
      <t>ユソウ</t>
    </rPh>
    <rPh sb="61" eb="63">
      <t>ヨウキ</t>
    </rPh>
    <rPh sb="64" eb="66">
      <t>ショウニン</t>
    </rPh>
    <rPh sb="66" eb="68">
      <t>ヨウキ</t>
    </rPh>
    <rPh sb="68" eb="70">
      <t>シヨウ</t>
    </rPh>
    <rPh sb="70" eb="72">
      <t>キカン</t>
    </rPh>
    <rPh sb="72" eb="74">
      <t>コウシン</t>
    </rPh>
    <rPh sb="74" eb="77">
      <t>シンセイショ</t>
    </rPh>
    <rPh sb="78" eb="79">
      <t>カン</t>
    </rPh>
    <rPh sb="81" eb="83">
      <t>コクリツ</t>
    </rPh>
    <rPh sb="83" eb="85">
      <t>ケンキュウ</t>
    </rPh>
    <rPh sb="85" eb="87">
      <t>カイハツ</t>
    </rPh>
    <rPh sb="87" eb="89">
      <t>ホウジン</t>
    </rPh>
    <rPh sb="89" eb="91">
      <t>ニホン</t>
    </rPh>
    <rPh sb="91" eb="94">
      <t>ゲンシリョク</t>
    </rPh>
    <rPh sb="94" eb="96">
      <t>ケンキュウ</t>
    </rPh>
    <rPh sb="96" eb="98">
      <t>カイハツ</t>
    </rPh>
    <rPh sb="98" eb="100">
      <t>キコウ</t>
    </rPh>
    <rPh sb="102" eb="104">
      <t>メンダン</t>
    </rPh>
    <rPh sb="109" eb="111">
      <t>ギジ</t>
    </rPh>
    <rPh sb="111" eb="113">
      <t>ヨウシ</t>
    </rPh>
    <phoneticPr fontId="5"/>
  </si>
  <si>
    <t>規制基準等の策定、見直しを図った件数
【本事業の実績】
 H28年度：0件
 H29年度：0件
 H30年度：0件</t>
    <rPh sb="20" eb="21">
      <t>ホン</t>
    </rPh>
    <rPh sb="21" eb="23">
      <t>ジギョウ</t>
    </rPh>
    <rPh sb="24" eb="26">
      <t>ジッセキ</t>
    </rPh>
    <rPh sb="32" eb="34">
      <t>ネンド</t>
    </rPh>
    <rPh sb="36" eb="37">
      <t>ケン</t>
    </rPh>
    <rPh sb="42" eb="44">
      <t>ネンド</t>
    </rPh>
    <rPh sb="46" eb="47">
      <t>ケン</t>
    </rPh>
    <rPh sb="52" eb="54">
      <t>ネンド</t>
    </rPh>
    <rPh sb="56" eb="57">
      <t>ケン</t>
    </rPh>
    <phoneticPr fontId="6"/>
  </si>
  <si>
    <t>安全研究を通じて蓄積した知見を個々の審査等に活用した件数
【本事業の実績】
 H28年度：1件
 H29年度：2件
 H30年度：1件</t>
    <rPh sb="30" eb="31">
      <t>ホン</t>
    </rPh>
    <rPh sb="31" eb="33">
      <t>ジギョウ</t>
    </rPh>
    <rPh sb="34" eb="36">
      <t>ジッセキ</t>
    </rPh>
    <rPh sb="42" eb="44">
      <t>ネンド</t>
    </rPh>
    <rPh sb="46" eb="47">
      <t>ケン</t>
    </rPh>
    <rPh sb="52" eb="54">
      <t>ネンド</t>
    </rPh>
    <rPh sb="56" eb="57">
      <t>ケン</t>
    </rPh>
    <phoneticPr fontId="6"/>
  </si>
  <si>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の取得や技術を反映した解析コード・データを整備することを目的とする。</t>
    <rPh sb="107" eb="109">
      <t>シュトク</t>
    </rPh>
    <phoneticPr fontId="5"/>
  </si>
  <si>
    <t>規制に活用する観点から安全研究等を通じて蓄積された技術的知見をNRA技術報告・論文誌等で公表した件数
※規制庁が発表したものに限る
【本事業の実績】
 H28年度：0件
 H29年度：0件
 H30年度：0件</t>
    <rPh sb="67" eb="68">
      <t>ホン</t>
    </rPh>
    <rPh sb="68" eb="70">
      <t>ジギョウ</t>
    </rPh>
    <rPh sb="71" eb="73">
      <t>ジッセキ</t>
    </rPh>
    <rPh sb="79" eb="81">
      <t>ネンド</t>
    </rPh>
    <rPh sb="83" eb="84">
      <t>ケン</t>
    </rPh>
    <rPh sb="89" eb="91">
      <t>ネンド</t>
    </rPh>
    <rPh sb="93" eb="94">
      <t>ケン</t>
    </rPh>
    <phoneticPr fontId="6"/>
  </si>
  <si>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0件（平成30年度）
査読付き論文：
0件（平成28年度）
0件（平成29年度）
0件（平成30年度）
査読付きプロシーディング：
0件（平成28年度）
0件（平成29年度）
0件（平成30年度）
＜委託先＞
査読付き論文：
0件（平成28年度）
0件（平成29年度）
0件（平成30年度）
査読付きプロシーディング：
0件（平成28年度）
0件（平成29年度）
0件（平成30年度）</t>
    <rPh sb="116" eb="117">
      <t>ケン</t>
    </rPh>
    <rPh sb="118" eb="120">
      <t>ヘイセイ</t>
    </rPh>
    <rPh sb="122" eb="124">
      <t>ネンド</t>
    </rPh>
    <phoneticPr fontId="5"/>
  </si>
  <si>
    <t>【参考指標1】
規制に活用する観点から安全研究等を通じて蓄積された技術的知見を学会で発表した件数
【内訳】
規制庁：
2件（平成28年度）
0件（平成29年度）
0件（平成30年度）
委託先：
0件（平成28年度）
0件（平成29年度）
0件（平成30年度）</t>
    <rPh sb="1" eb="3">
      <t>サンコウ</t>
    </rPh>
    <rPh sb="3" eb="5">
      <t>シヒョウ</t>
    </rPh>
    <phoneticPr fontId="6"/>
  </si>
  <si>
    <t>【参考指標2】
規制に活用する観点から安全研究等を通じて蓄積された技術的知見を専門家が出席する技術会合（研究会、IAEA技術会合等）で発表した件数
【内訳】
規制庁：
3件（平成28年度）
3件（平成29年度）
3件（平成30年度）
委託先：
0件（平成28年度）
0件（平成29年度）
0件（平成30年度）</t>
    <rPh sb="39" eb="42">
      <t>センモンカ</t>
    </rPh>
    <rPh sb="43" eb="45">
      <t>シュッセキ</t>
    </rPh>
    <rPh sb="47" eb="49">
      <t>ギジュツ</t>
    </rPh>
    <rPh sb="49" eb="51">
      <t>カイゴウ</t>
    </rPh>
    <rPh sb="52" eb="55">
      <t>ケンキュウカイ</t>
    </rPh>
    <rPh sb="60" eb="62">
      <t>ギジュツ</t>
    </rPh>
    <rPh sb="62" eb="64">
      <t>カイゴウ</t>
    </rPh>
    <rPh sb="64" eb="65">
      <t>ナド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</si>
</sst>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165914</xdr:colOff>
      <xdr:row>741</xdr:row>
      <xdr:rowOff>25744</xdr:rowOff>
    </xdr:from>
    <xdr:to>
      <xdr:col>36</xdr:col>
      <xdr:colOff>172967</xdr:colOff>
      <xdr:row>745</xdr:row>
      <xdr:rowOff>60861</xdr:rowOff>
    </xdr:to>
    <xdr:sp macro="" textlink="">
      <xdr:nvSpPr>
        <xdr:cNvPr id="3" name="正方形/長方形 2"/>
        <xdr:cNvSpPr/>
      </xdr:nvSpPr>
      <xdr:spPr>
        <a:xfrm>
          <a:off x="3461049" y="52825136"/>
          <a:ext cx="4125972" cy="142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80</a:t>
          </a:r>
          <a:r>
            <a:rPr kumimoji="1" lang="ja-JP" altLang="en-US" sz="1400">
              <a:solidFill>
                <a:sysClr val="windowText" lastClr="000000"/>
              </a:solidFill>
            </a:rPr>
            <a:t>百万円</a:t>
          </a:r>
        </a:p>
      </xdr:txBody>
    </xdr:sp>
    <xdr:clientData/>
  </xdr:twoCellAnchor>
  <xdr:twoCellAnchor>
    <xdr:from>
      <xdr:col>28</xdr:col>
      <xdr:colOff>16893</xdr:colOff>
      <xdr:row>747</xdr:row>
      <xdr:rowOff>261559</xdr:rowOff>
    </xdr:from>
    <xdr:to>
      <xdr:col>28</xdr:col>
      <xdr:colOff>16893</xdr:colOff>
      <xdr:row>753</xdr:row>
      <xdr:rowOff>144951</xdr:rowOff>
    </xdr:to>
    <xdr:cxnSp macro="">
      <xdr:nvCxnSpPr>
        <xdr:cNvPr id="4" name="直線矢印コネクタ 3"/>
        <xdr:cNvCxnSpPr/>
      </xdr:nvCxnSpPr>
      <xdr:spPr>
        <a:xfrm>
          <a:off x="5783379" y="55146154"/>
          <a:ext cx="0" cy="196859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79067</xdr:colOff>
      <xdr:row>755</xdr:row>
      <xdr:rowOff>188568</xdr:rowOff>
    </xdr:from>
    <xdr:ext cx="1524776" cy="275717"/>
    <xdr:sp macro="" textlink="">
      <xdr:nvSpPr>
        <xdr:cNvPr id="5" name="テキスト ボックス 4"/>
        <xdr:cNvSpPr txBox="1"/>
      </xdr:nvSpPr>
      <xdr:spPr>
        <a:xfrm>
          <a:off x="5021770" y="5785343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33</xdr:col>
      <xdr:colOff>81204</xdr:colOff>
      <xdr:row>748</xdr:row>
      <xdr:rowOff>290977</xdr:rowOff>
    </xdr:from>
    <xdr:to>
      <xdr:col>44</xdr:col>
      <xdr:colOff>207</xdr:colOff>
      <xdr:row>750</xdr:row>
      <xdr:rowOff>318061</xdr:rowOff>
    </xdr:to>
    <xdr:sp macro="" textlink="">
      <xdr:nvSpPr>
        <xdr:cNvPr id="6" name="正方形/長方形 5"/>
        <xdr:cNvSpPr/>
      </xdr:nvSpPr>
      <xdr:spPr>
        <a:xfrm>
          <a:off x="6877420" y="55523105"/>
          <a:ext cx="2184409" cy="7221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twoCellAnchor>
    <xdr:from>
      <xdr:col>8</xdr:col>
      <xdr:colOff>31682</xdr:colOff>
      <xdr:row>756</xdr:row>
      <xdr:rowOff>149396</xdr:rowOff>
    </xdr:from>
    <xdr:to>
      <xdr:col>19</xdr:col>
      <xdr:colOff>108506</xdr:colOff>
      <xdr:row>757</xdr:row>
      <xdr:rowOff>200819</xdr:rowOff>
    </xdr:to>
    <xdr:sp macro="" textlink="">
      <xdr:nvSpPr>
        <xdr:cNvPr id="7" name="正方形/長方形 6"/>
        <xdr:cNvSpPr/>
      </xdr:nvSpPr>
      <xdr:spPr>
        <a:xfrm>
          <a:off x="1679250" y="58161795"/>
          <a:ext cx="2342229" cy="7207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5</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56</a:t>
          </a:r>
          <a:r>
            <a:rPr kumimoji="1" lang="ja-JP" altLang="en-US" sz="1400">
              <a:solidFill>
                <a:sysClr val="windowText" lastClr="000000"/>
              </a:solidFill>
            </a:rPr>
            <a:t>百万円</a:t>
          </a:r>
        </a:p>
      </xdr:txBody>
    </xdr:sp>
    <xdr:clientData/>
  </xdr:twoCellAnchor>
  <xdr:twoCellAnchor>
    <xdr:from>
      <xdr:col>7</xdr:col>
      <xdr:colOff>12871</xdr:colOff>
      <xdr:row>757</xdr:row>
      <xdr:rowOff>274569</xdr:rowOff>
    </xdr:from>
    <xdr:to>
      <xdr:col>21</xdr:col>
      <xdr:colOff>152228</xdr:colOff>
      <xdr:row>763</xdr:row>
      <xdr:rowOff>115845</xdr:rowOff>
    </xdr:to>
    <xdr:sp macro="" textlink="">
      <xdr:nvSpPr>
        <xdr:cNvPr id="8" name="大かっこ 7"/>
        <xdr:cNvSpPr/>
      </xdr:nvSpPr>
      <xdr:spPr>
        <a:xfrm>
          <a:off x="1454493" y="59883049"/>
          <a:ext cx="3022600" cy="262154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t>・放射性核種の基礎的な数値の算出</a:t>
          </a:r>
          <a:endParaRPr kumimoji="1" lang="en-US" altLang="ja-JP" sz="1100"/>
        </a:p>
        <a:p>
          <a:pPr algn="l">
            <a:lnSpc>
              <a:spcPts val="1000"/>
            </a:lnSpc>
          </a:pPr>
          <a:endParaRPr kumimoji="1" lang="en-US" altLang="ja-JP" sz="1100"/>
        </a:p>
        <a:p>
          <a:pPr algn="l">
            <a:lnSpc>
              <a:spcPts val="1000"/>
            </a:lnSpc>
          </a:pPr>
          <a:r>
            <a:rPr kumimoji="1" lang="ja-JP" altLang="en-US" sz="1100"/>
            <a:t>・設計事象を超えた輸送物の振る舞いに関する調査</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・気中塩分モニタリング装置保守</a:t>
          </a:r>
          <a:endParaRPr lang="ja-JP" altLang="ja-JP">
            <a:effectLst/>
          </a:endParaRPr>
        </a:p>
        <a:p>
          <a:pPr algn="l">
            <a:lnSpc>
              <a:spcPts val="1000"/>
            </a:lnSpc>
          </a:pPr>
          <a:endParaRPr kumimoji="1" lang="en-US" altLang="ja-JP" sz="1100"/>
        </a:p>
        <a:p>
          <a:pPr algn="l">
            <a:lnSpc>
              <a:spcPts val="1000"/>
            </a:lnSpc>
          </a:pPr>
          <a:r>
            <a:rPr kumimoji="1" lang="ja-JP" altLang="en-US" sz="1100"/>
            <a:t>・キャニスタを用いた乾式貯蔵方法の多様化に係る調査</a:t>
          </a:r>
          <a:endParaRPr kumimoji="1" lang="en-US" altLang="ja-JP" sz="1100"/>
        </a:p>
        <a:p>
          <a:pPr algn="l">
            <a:lnSpc>
              <a:spcPts val="1000"/>
            </a:lnSpc>
          </a:pPr>
          <a:endParaRPr kumimoji="1" lang="en-US" altLang="ja-JP" sz="1100"/>
        </a:p>
        <a:p>
          <a:pPr algn="l">
            <a:lnSpc>
              <a:spcPts val="1000"/>
            </a:lnSpc>
          </a:pPr>
          <a:r>
            <a:rPr kumimoji="1" lang="ja-JP" altLang="en-US" sz="1100"/>
            <a:t>・使用済燃料等の輸送・貯蔵に係る最新安全解析手法の動向調査（遮蔽解析）</a:t>
          </a:r>
          <a:endParaRPr kumimoji="1" lang="en-US" altLang="ja-JP" sz="1100"/>
        </a:p>
        <a:p>
          <a:pPr algn="l">
            <a:lnSpc>
              <a:spcPts val="1000"/>
            </a:lnSpc>
          </a:pPr>
          <a:endParaRPr kumimoji="1" lang="en-US" altLang="ja-JP" sz="1100"/>
        </a:p>
        <a:p>
          <a:pPr algn="l">
            <a:lnSpc>
              <a:spcPts val="1000"/>
            </a:lnSpc>
          </a:pPr>
          <a:r>
            <a:rPr kumimoji="1" lang="ja-JP" altLang="en-US" sz="1100"/>
            <a:t>・使用済燃料の輸送・貯蔵の安全評価に係る基礎データの整理（線源計算）</a:t>
          </a:r>
          <a:endParaRPr kumimoji="1" lang="en-US" altLang="ja-JP" sz="1100"/>
        </a:p>
      </xdr:txBody>
    </xdr:sp>
    <xdr:clientData/>
  </xdr:twoCellAnchor>
  <xdr:twoCellAnchor>
    <xdr:from>
      <xdr:col>18</xdr:col>
      <xdr:colOff>188429</xdr:colOff>
      <xdr:row>745</xdr:row>
      <xdr:rowOff>146296</xdr:rowOff>
    </xdr:from>
    <xdr:to>
      <xdr:col>34</xdr:col>
      <xdr:colOff>164883</xdr:colOff>
      <xdr:row>747</xdr:row>
      <xdr:rowOff>297003</xdr:rowOff>
    </xdr:to>
    <xdr:sp macro="" textlink="">
      <xdr:nvSpPr>
        <xdr:cNvPr id="9" name="大かっこ 8"/>
        <xdr:cNvSpPr/>
      </xdr:nvSpPr>
      <xdr:spPr>
        <a:xfrm>
          <a:off x="3895456" y="54335823"/>
          <a:ext cx="3271589" cy="8457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28</xdr:col>
      <xdr:colOff>15133</xdr:colOff>
      <xdr:row>749</xdr:row>
      <xdr:rowOff>304518</xdr:rowOff>
    </xdr:from>
    <xdr:to>
      <xdr:col>33</xdr:col>
      <xdr:colOff>81204</xdr:colOff>
      <xdr:row>749</xdr:row>
      <xdr:rowOff>306827</xdr:rowOff>
    </xdr:to>
    <xdr:cxnSp macro="">
      <xdr:nvCxnSpPr>
        <xdr:cNvPr id="10" name="直線コネクタ 9"/>
        <xdr:cNvCxnSpPr>
          <a:endCxn id="6" idx="1"/>
        </xdr:cNvCxnSpPr>
      </xdr:nvCxnSpPr>
      <xdr:spPr>
        <a:xfrm flipV="1">
          <a:off x="5781619" y="55884180"/>
          <a:ext cx="1095801"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38893</xdr:colOff>
      <xdr:row>753</xdr:row>
      <xdr:rowOff>158517</xdr:rowOff>
    </xdr:from>
    <xdr:to>
      <xdr:col>43</xdr:col>
      <xdr:colOff>6884</xdr:colOff>
      <xdr:row>753</xdr:row>
      <xdr:rowOff>158517</xdr:rowOff>
    </xdr:to>
    <xdr:cxnSp macro="">
      <xdr:nvCxnSpPr>
        <xdr:cNvPr id="11" name="直線コネクタ 10"/>
        <xdr:cNvCxnSpPr/>
      </xdr:nvCxnSpPr>
      <xdr:spPr>
        <a:xfrm>
          <a:off x="2922136" y="57128314"/>
          <a:ext cx="594042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45863</xdr:colOff>
      <xdr:row>753</xdr:row>
      <xdr:rowOff>142569</xdr:rowOff>
    </xdr:from>
    <xdr:to>
      <xdr:col>14</xdr:col>
      <xdr:colOff>45863</xdr:colOff>
      <xdr:row>755</xdr:row>
      <xdr:rowOff>174131</xdr:rowOff>
    </xdr:to>
    <xdr:cxnSp macro="">
      <xdr:nvCxnSpPr>
        <xdr:cNvPr id="12" name="直線矢印コネクタ 11"/>
        <xdr:cNvCxnSpPr/>
      </xdr:nvCxnSpPr>
      <xdr:spPr>
        <a:xfrm>
          <a:off x="2929106" y="57112366"/>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113368</xdr:colOff>
      <xdr:row>756</xdr:row>
      <xdr:rowOff>130346</xdr:rowOff>
    </xdr:from>
    <xdr:to>
      <xdr:col>35</xdr:col>
      <xdr:colOff>113784</xdr:colOff>
      <xdr:row>757</xdr:row>
      <xdr:rowOff>598188</xdr:rowOff>
    </xdr:to>
    <xdr:sp macro="" textlink="">
      <xdr:nvSpPr>
        <xdr:cNvPr id="13" name="正方形/長方形 12"/>
        <xdr:cNvSpPr/>
      </xdr:nvSpPr>
      <xdr:spPr>
        <a:xfrm>
          <a:off x="4644179" y="58142745"/>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oneCellAnchor>
    <xdr:from>
      <xdr:col>10</xdr:col>
      <xdr:colOff>96043</xdr:colOff>
      <xdr:row>755</xdr:row>
      <xdr:rowOff>219523</xdr:rowOff>
    </xdr:from>
    <xdr:ext cx="1524776" cy="275717"/>
    <xdr:sp macro="" textlink="">
      <xdr:nvSpPr>
        <xdr:cNvPr id="14" name="テキスト ボックス 13"/>
        <xdr:cNvSpPr txBox="1"/>
      </xdr:nvSpPr>
      <xdr:spPr>
        <a:xfrm>
          <a:off x="2155502" y="5788438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23</xdr:col>
      <xdr:colOff>45666</xdr:colOff>
      <xdr:row>758</xdr:row>
      <xdr:rowOff>40219</xdr:rowOff>
    </xdr:from>
    <xdr:to>
      <xdr:col>34</xdr:col>
      <xdr:colOff>151454</xdr:colOff>
      <xdr:row>759</xdr:row>
      <xdr:rowOff>154460</xdr:rowOff>
    </xdr:to>
    <xdr:sp macro="" textlink="">
      <xdr:nvSpPr>
        <xdr:cNvPr id="15" name="大かっこ 14"/>
        <xdr:cNvSpPr/>
      </xdr:nvSpPr>
      <xdr:spPr>
        <a:xfrm>
          <a:off x="4782423" y="60318023"/>
          <a:ext cx="2371193" cy="783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・使用済燃料貯蔵に係る国際動向調査</a:t>
          </a:r>
          <a:endParaRPr kumimoji="1" lang="en-US" altLang="ja-JP" sz="1100"/>
        </a:p>
      </xdr:txBody>
    </xdr:sp>
    <xdr:clientData/>
  </xdr:twoCellAnchor>
  <xdr:twoCellAnchor>
    <xdr:from>
      <xdr:col>33</xdr:col>
      <xdr:colOff>112018</xdr:colOff>
      <xdr:row>751</xdr:row>
      <xdr:rowOff>5741</xdr:rowOff>
    </xdr:from>
    <xdr:to>
      <xdr:col>43</xdr:col>
      <xdr:colOff>201797</xdr:colOff>
      <xdr:row>752</xdr:row>
      <xdr:rowOff>33135</xdr:rowOff>
    </xdr:to>
    <xdr:sp macro="" textlink="">
      <xdr:nvSpPr>
        <xdr:cNvPr id="16" name="大かっこ 15"/>
        <xdr:cNvSpPr/>
      </xdr:nvSpPr>
      <xdr:spPr>
        <a:xfrm>
          <a:off x="6908234" y="56280471"/>
          <a:ext cx="2149239" cy="37492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28</xdr:col>
      <xdr:colOff>10933</xdr:colOff>
      <xdr:row>753</xdr:row>
      <xdr:rowOff>156857</xdr:rowOff>
    </xdr:from>
    <xdr:to>
      <xdr:col>28</xdr:col>
      <xdr:colOff>10933</xdr:colOff>
      <xdr:row>755</xdr:row>
      <xdr:rowOff>188419</xdr:rowOff>
    </xdr:to>
    <xdr:cxnSp macro="">
      <xdr:nvCxnSpPr>
        <xdr:cNvPr id="17" name="直線矢印コネクタ 16"/>
        <xdr:cNvCxnSpPr/>
      </xdr:nvCxnSpPr>
      <xdr:spPr>
        <a:xfrm>
          <a:off x="5777419" y="57126654"/>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130579</xdr:colOff>
      <xdr:row>756</xdr:row>
      <xdr:rowOff>151127</xdr:rowOff>
    </xdr:from>
    <xdr:to>
      <xdr:col>49</xdr:col>
      <xdr:colOff>14222</xdr:colOff>
      <xdr:row>757</xdr:row>
      <xdr:rowOff>640901</xdr:rowOff>
    </xdr:to>
    <xdr:sp macro="" textlink="">
      <xdr:nvSpPr>
        <xdr:cNvPr id="18" name="正方形/長方形 17"/>
        <xdr:cNvSpPr/>
      </xdr:nvSpPr>
      <xdr:spPr>
        <a:xfrm>
          <a:off x="7750579" y="58163526"/>
          <a:ext cx="2354994" cy="11590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6</a:t>
          </a:r>
          <a:r>
            <a:rPr kumimoji="1" lang="ja-JP" altLang="en-US" sz="1400">
              <a:solidFill>
                <a:sysClr val="windowText" lastClr="000000"/>
              </a:solidFill>
            </a:rPr>
            <a:t>百万円</a:t>
          </a:r>
        </a:p>
      </xdr:txBody>
    </xdr:sp>
    <xdr:clientData/>
  </xdr:twoCellAnchor>
  <xdr:twoCellAnchor>
    <xdr:from>
      <xdr:col>38</xdr:col>
      <xdr:colOff>151647</xdr:colOff>
      <xdr:row>758</xdr:row>
      <xdr:rowOff>34009</xdr:rowOff>
    </xdr:from>
    <xdr:to>
      <xdr:col>48</xdr:col>
      <xdr:colOff>40781</xdr:colOff>
      <xdr:row>759</xdr:row>
      <xdr:rowOff>180203</xdr:rowOff>
    </xdr:to>
    <xdr:sp macro="" textlink="">
      <xdr:nvSpPr>
        <xdr:cNvPr id="19" name="大かっこ 18"/>
        <xdr:cNvSpPr/>
      </xdr:nvSpPr>
      <xdr:spPr>
        <a:xfrm>
          <a:off x="7977593" y="60311813"/>
          <a:ext cx="1948593" cy="8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101976</xdr:colOff>
      <xdr:row>755</xdr:row>
      <xdr:rowOff>218513</xdr:rowOff>
    </xdr:from>
    <xdr:ext cx="1242648" cy="275717"/>
    <xdr:sp macro="" textlink="">
      <xdr:nvSpPr>
        <xdr:cNvPr id="20" name="テキスト ボックス 19"/>
        <xdr:cNvSpPr txBox="1"/>
      </xdr:nvSpPr>
      <xdr:spPr>
        <a:xfrm>
          <a:off x="8133868" y="58810135"/>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特命随契・請負</a:t>
          </a:r>
          <a:r>
            <a:rPr kumimoji="1" lang="en-US" altLang="ja-JP" sz="1100"/>
            <a:t>】</a:t>
          </a:r>
          <a:endParaRPr kumimoji="1" lang="ja-JP" altLang="en-US" sz="1100"/>
        </a:p>
      </xdr:txBody>
    </xdr:sp>
    <xdr:clientData/>
  </xdr:oneCellAnchor>
  <xdr:twoCellAnchor>
    <xdr:from>
      <xdr:col>43</xdr:col>
      <xdr:colOff>9384</xdr:colOff>
      <xdr:row>753</xdr:row>
      <xdr:rowOff>156857</xdr:rowOff>
    </xdr:from>
    <xdr:to>
      <xdr:col>43</xdr:col>
      <xdr:colOff>9384</xdr:colOff>
      <xdr:row>755</xdr:row>
      <xdr:rowOff>188419</xdr:rowOff>
    </xdr:to>
    <xdr:cxnSp macro="">
      <xdr:nvCxnSpPr>
        <xdr:cNvPr id="21" name="直線矢印コネクタ 20"/>
        <xdr:cNvCxnSpPr/>
      </xdr:nvCxnSpPr>
      <xdr:spPr>
        <a:xfrm>
          <a:off x="8865060" y="57126654"/>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19</v>
      </c>
      <c r="AT2" s="941"/>
      <c r="AU2" s="941"/>
      <c r="AV2" s="52" t="str">
        <f>IF(AW2="", "", "-")</f>
        <v/>
      </c>
      <c r="AW2" s="912"/>
      <c r="AX2" s="912"/>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3" t="s">
        <v>512</v>
      </c>
      <c r="Z7" s="443"/>
      <c r="AA7" s="443"/>
      <c r="AB7" s="443"/>
      <c r="AC7" s="443"/>
      <c r="AD7" s="924"/>
      <c r="AE7" s="913" t="s">
        <v>574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95</v>
      </c>
      <c r="Q13" s="658"/>
      <c r="R13" s="658"/>
      <c r="S13" s="658"/>
      <c r="T13" s="658"/>
      <c r="U13" s="658"/>
      <c r="V13" s="659"/>
      <c r="W13" s="657">
        <v>86</v>
      </c>
      <c r="X13" s="658"/>
      <c r="Y13" s="658"/>
      <c r="Z13" s="658"/>
      <c r="AA13" s="658"/>
      <c r="AB13" s="658"/>
      <c r="AC13" s="659"/>
      <c r="AD13" s="657">
        <v>100</v>
      </c>
      <c r="AE13" s="658"/>
      <c r="AF13" s="658"/>
      <c r="AG13" s="658"/>
      <c r="AH13" s="658"/>
      <c r="AI13" s="658"/>
      <c r="AJ13" s="659"/>
      <c r="AK13" s="657">
        <v>94</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575</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576</v>
      </c>
      <c r="AE16" s="658"/>
      <c r="AF16" s="658"/>
      <c r="AG16" s="658"/>
      <c r="AH16" s="658"/>
      <c r="AI16" s="658"/>
      <c r="AJ16" s="659"/>
      <c r="AK16" s="657" t="s">
        <v>573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v>-8</v>
      </c>
      <c r="AE17" s="658"/>
      <c r="AF17" s="658"/>
      <c r="AG17" s="658"/>
      <c r="AH17" s="658"/>
      <c r="AI17" s="658"/>
      <c r="AJ17" s="659"/>
      <c r="AK17" s="657" t="s">
        <v>573</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8">
        <f>SUM(P13:V17)</f>
        <v>95</v>
      </c>
      <c r="Q18" s="879"/>
      <c r="R18" s="879"/>
      <c r="S18" s="879"/>
      <c r="T18" s="879"/>
      <c r="U18" s="879"/>
      <c r="V18" s="880"/>
      <c r="W18" s="878">
        <f>SUM(W13:AC17)</f>
        <v>86</v>
      </c>
      <c r="X18" s="879"/>
      <c r="Y18" s="879"/>
      <c r="Z18" s="879"/>
      <c r="AA18" s="879"/>
      <c r="AB18" s="879"/>
      <c r="AC18" s="880"/>
      <c r="AD18" s="878">
        <f>SUM(AD13:AJ17)</f>
        <v>92</v>
      </c>
      <c r="AE18" s="879"/>
      <c r="AF18" s="879"/>
      <c r="AG18" s="879"/>
      <c r="AH18" s="879"/>
      <c r="AI18" s="879"/>
      <c r="AJ18" s="880"/>
      <c r="AK18" s="878">
        <f>SUM(AK13:AQ17)</f>
        <v>94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78</v>
      </c>
      <c r="Q19" s="658"/>
      <c r="R19" s="658"/>
      <c r="S19" s="658"/>
      <c r="T19" s="658"/>
      <c r="U19" s="658"/>
      <c r="V19" s="659"/>
      <c r="W19" s="657">
        <v>60</v>
      </c>
      <c r="X19" s="658"/>
      <c r="Y19" s="658"/>
      <c r="Z19" s="658"/>
      <c r="AA19" s="658"/>
      <c r="AB19" s="658"/>
      <c r="AC19" s="659"/>
      <c r="AD19" s="657">
        <v>80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0.82105263157894737</v>
      </c>
      <c r="Q20" s="318"/>
      <c r="R20" s="318"/>
      <c r="S20" s="318"/>
      <c r="T20" s="318"/>
      <c r="U20" s="318"/>
      <c r="V20" s="318"/>
      <c r="W20" s="318">
        <f t="shared" ref="W20" si="0">IF(W18=0, "-", SUM(W19)/W18)</f>
        <v>0.69767441860465118</v>
      </c>
      <c r="X20" s="318"/>
      <c r="Y20" s="318"/>
      <c r="Z20" s="318"/>
      <c r="AA20" s="318"/>
      <c r="AB20" s="318"/>
      <c r="AC20" s="318"/>
      <c r="AD20" s="318">
        <f t="shared" ref="AD20" si="1">IF(AD18=0, "-", SUM(AD19)/AD18)</f>
        <v>0.86956521739130432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477</v>
      </c>
      <c r="H21" s="317"/>
      <c r="I21" s="317"/>
      <c r="J21" s="317"/>
      <c r="K21" s="317"/>
      <c r="L21" s="317"/>
      <c r="M21" s="317"/>
      <c r="N21" s="317"/>
      <c r="O21" s="317"/>
      <c r="P21" s="318">
        <f>IF(P19=0, "-", SUM(P19)/SUM(P13,P14))</f>
        <v>0.82105263157894737</v>
      </c>
      <c r="Q21" s="318"/>
      <c r="R21" s="318"/>
      <c r="S21" s="318"/>
      <c r="T21" s="318"/>
      <c r="U21" s="318"/>
      <c r="V21" s="318"/>
      <c r="W21" s="318">
        <f t="shared" ref="W21" si="2">IF(W19=0, "-", SUM(W19)/SUM(W13,W14))</f>
        <v>0.69767441860465118</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556</v>
      </c>
      <c r="B22" s="963"/>
      <c r="C22" s="963"/>
      <c r="D22" s="963"/>
      <c r="E22" s="963"/>
      <c r="F22" s="964"/>
      <c r="G22" s="952" t="s">
        <v>456</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3" t="s">
        <v>577</v>
      </c>
      <c r="H23" s="954"/>
      <c r="I23" s="954"/>
      <c r="J23" s="954"/>
      <c r="K23" s="954"/>
      <c r="L23" s="954"/>
      <c r="M23" s="954"/>
      <c r="N23" s="954"/>
      <c r="O23" s="955"/>
      <c r="P23" s="920">
        <v>85</v>
      </c>
      <c r="Q23" s="921"/>
      <c r="R23" s="921"/>
      <c r="S23" s="921"/>
      <c r="T23" s="921"/>
      <c r="U23" s="921"/>
      <c r="V23" s="938"/>
      <c r="W23" s="920"/>
      <c r="X23" s="921"/>
      <c r="Y23" s="921"/>
      <c r="Z23" s="921"/>
      <c r="AA23" s="921"/>
      <c r="AB23" s="921"/>
      <c r="AC23" s="938"/>
      <c r="AD23" s="972" t="s">
        <v>657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578</v>
      </c>
      <c r="H24" s="954"/>
      <c r="I24" s="954"/>
      <c r="J24" s="954"/>
      <c r="K24" s="954"/>
      <c r="L24" s="954"/>
      <c r="M24" s="954"/>
      <c r="N24" s="954"/>
      <c r="O24" s="955"/>
      <c r="P24" s="657">
        <v>6</v>
      </c>
      <c r="Q24" s="658"/>
      <c r="R24" s="658"/>
      <c r="S24" s="658"/>
      <c r="T24" s="658"/>
      <c r="U24" s="658"/>
      <c r="V24" s="659"/>
      <c r="W24" s="657"/>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579</v>
      </c>
      <c r="H25" s="954"/>
      <c r="I25" s="954"/>
      <c r="J25" s="954"/>
      <c r="K25" s="954"/>
      <c r="L25" s="954"/>
      <c r="M25" s="954"/>
      <c r="N25" s="954"/>
      <c r="O25" s="955"/>
      <c r="P25" s="657">
        <v>3</v>
      </c>
      <c r="Q25" s="658"/>
      <c r="R25" s="658"/>
      <c r="S25" s="658"/>
      <c r="T25" s="658"/>
      <c r="U25" s="658"/>
      <c r="V25" s="659"/>
      <c r="W25" s="657"/>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460</v>
      </c>
      <c r="H28" s="957"/>
      <c r="I28" s="957"/>
      <c r="J28" s="957"/>
      <c r="K28" s="957"/>
      <c r="L28" s="957"/>
      <c r="M28" s="957"/>
      <c r="N28" s="957"/>
      <c r="O28" s="958"/>
      <c r="P28" s="878">
        <f>P29-SUM(P23:P27)</f>
        <v>0</v>
      </c>
      <c r="Q28" s="879"/>
      <c r="R28" s="879"/>
      <c r="S28" s="879"/>
      <c r="T28" s="879"/>
      <c r="U28" s="879"/>
      <c r="V28" s="880"/>
      <c r="W28" s="878">
        <f>W29-SUM(W23:W27)</f>
        <v>0</v>
      </c>
      <c r="X28" s="879"/>
      <c r="Y28" s="879"/>
      <c r="Z28" s="879"/>
      <c r="AA28" s="879"/>
      <c r="AB28" s="879"/>
      <c r="AC28" s="88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7">
        <f>AK13</f>
        <v>94</v>
      </c>
      <c r="Q29" s="658"/>
      <c r="R29" s="658"/>
      <c r="S29" s="658"/>
      <c r="T29" s="658"/>
      <c r="U29" s="658"/>
      <c r="V29" s="659"/>
      <c r="W29" s="934"/>
      <c r="X29" s="935"/>
      <c r="Y29" s="935"/>
      <c r="Z29" s="935"/>
      <c r="AA29" s="935"/>
      <c r="AB29" s="935"/>
      <c r="AC29" s="936"/>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6" t="s">
        <v>524</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33</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588</v>
      </c>
      <c r="AC32" s="461"/>
      <c r="AD32" s="461"/>
      <c r="AE32" s="218" t="s">
        <v>584</v>
      </c>
      <c r="AF32" s="219"/>
      <c r="AG32" s="219"/>
      <c r="AH32" s="219"/>
      <c r="AI32" s="218" t="s">
        <v>584</v>
      </c>
      <c r="AJ32" s="219"/>
      <c r="AK32" s="219"/>
      <c r="AL32" s="220"/>
      <c r="AM32" s="218" t="s">
        <v>584</v>
      </c>
      <c r="AN32" s="219"/>
      <c r="AO32" s="219"/>
      <c r="AP32" s="220"/>
      <c r="AQ32" s="340" t="s">
        <v>584</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584</v>
      </c>
      <c r="AF33" s="219"/>
      <c r="AG33" s="219"/>
      <c r="AH33" s="219"/>
      <c r="AI33" s="218" t="s">
        <v>584</v>
      </c>
      <c r="AJ33" s="219"/>
      <c r="AK33" s="219"/>
      <c r="AL33" s="220"/>
      <c r="AM33" s="218" t="s">
        <v>585</v>
      </c>
      <c r="AN33" s="219"/>
      <c r="AO33" s="219"/>
      <c r="AP33" s="220"/>
      <c r="AQ33" s="340" t="s">
        <v>584</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584</v>
      </c>
      <c r="AF34" s="219"/>
      <c r="AG34" s="219"/>
      <c r="AH34" s="219"/>
      <c r="AI34" s="218" t="s">
        <v>584</v>
      </c>
      <c r="AJ34" s="219"/>
      <c r="AK34" s="219"/>
      <c r="AL34" s="220"/>
      <c r="AM34" s="218" t="s">
        <v>586</v>
      </c>
      <c r="AN34" s="219"/>
      <c r="AO34" s="219"/>
      <c r="AP34" s="220"/>
      <c r="AQ34" s="340" t="s">
        <v>587</v>
      </c>
      <c r="AR34" s="207"/>
      <c r="AS34" s="207"/>
      <c r="AT34" s="341"/>
      <c r="AU34" s="219"/>
      <c r="AV34" s="219"/>
      <c r="AW34" s="219"/>
      <c r="AX34" s="221"/>
    </row>
    <row r="35" spans="1:50"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33</v>
      </c>
      <c r="AV38" s="199"/>
      <c r="AW38" s="398" t="s">
        <v>300</v>
      </c>
      <c r="AX38" s="399"/>
    </row>
    <row r="39" spans="1:50" ht="23.25"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588</v>
      </c>
      <c r="AC39" s="461"/>
      <c r="AD39" s="461"/>
      <c r="AE39" s="218">
        <v>1</v>
      </c>
      <c r="AF39" s="219"/>
      <c r="AG39" s="219"/>
      <c r="AH39" s="219"/>
      <c r="AI39" s="218">
        <v>2</v>
      </c>
      <c r="AJ39" s="219"/>
      <c r="AK39" s="219"/>
      <c r="AL39" s="219"/>
      <c r="AM39" s="218">
        <v>1</v>
      </c>
      <c r="AN39" s="219"/>
      <c r="AO39" s="219"/>
      <c r="AP39" s="219"/>
      <c r="AQ39" s="340" t="s">
        <v>573</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588</v>
      </c>
      <c r="AC40" s="523"/>
      <c r="AD40" s="523"/>
      <c r="AE40" s="218">
        <v>1</v>
      </c>
      <c r="AF40" s="219"/>
      <c r="AG40" s="219"/>
      <c r="AH40" s="219"/>
      <c r="AI40" s="218">
        <v>1</v>
      </c>
      <c r="AJ40" s="219"/>
      <c r="AK40" s="219"/>
      <c r="AL40" s="219"/>
      <c r="AM40" s="218">
        <v>1</v>
      </c>
      <c r="AN40" s="219"/>
      <c r="AO40" s="219"/>
      <c r="AP40" s="219"/>
      <c r="AQ40" s="340" t="s">
        <v>573</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200</v>
      </c>
      <c r="AJ41" s="219"/>
      <c r="AK41" s="219"/>
      <c r="AL41" s="219"/>
      <c r="AM41" s="218">
        <v>100</v>
      </c>
      <c r="AN41" s="219"/>
      <c r="AO41" s="219"/>
      <c r="AP41" s="219"/>
      <c r="AQ41" s="340" t="s">
        <v>573</v>
      </c>
      <c r="AR41" s="207"/>
      <c r="AS41" s="207"/>
      <c r="AT41" s="341"/>
      <c r="AU41" s="219"/>
      <c r="AV41" s="219"/>
      <c r="AW41" s="219"/>
      <c r="AX41" s="221"/>
    </row>
    <row r="42" spans="1:50" ht="23.25" customHeight="1" x14ac:dyDescent="0.15">
      <c r="A42" s="226" t="s">
        <v>502</v>
      </c>
      <c r="B42" s="227"/>
      <c r="C42" s="227"/>
      <c r="D42" s="227"/>
      <c r="E42" s="227"/>
      <c r="F42" s="228"/>
      <c r="G42" s="232" t="s">
        <v>663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51.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8"/>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120" customHeight="1" x14ac:dyDescent="0.15">
      <c r="A101" s="422"/>
      <c r="B101" s="423"/>
      <c r="C101" s="423"/>
      <c r="D101" s="423"/>
      <c r="E101" s="423"/>
      <c r="F101" s="424"/>
      <c r="G101" s="105" t="s">
        <v>668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0</v>
      </c>
      <c r="AF101" s="219"/>
      <c r="AG101" s="219"/>
      <c r="AH101" s="220"/>
      <c r="AI101" s="218" t="s">
        <v>573</v>
      </c>
      <c r="AJ101" s="219"/>
      <c r="AK101" s="219"/>
      <c r="AL101" s="220"/>
      <c r="AM101" s="218">
        <v>0</v>
      </c>
      <c r="AN101" s="219"/>
      <c r="AO101" s="219"/>
      <c r="AP101" s="220"/>
      <c r="AQ101" s="218"/>
      <c r="AR101" s="219"/>
      <c r="AS101" s="219"/>
      <c r="AT101" s="220"/>
      <c r="AU101" s="218"/>
      <c r="AV101" s="219"/>
      <c r="AW101" s="219"/>
      <c r="AX101" s="220"/>
    </row>
    <row r="102" spans="1:60" ht="235.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v>
      </c>
      <c r="AF102" s="418"/>
      <c r="AG102" s="418"/>
      <c r="AH102" s="418"/>
      <c r="AI102" s="418" t="s">
        <v>573</v>
      </c>
      <c r="AJ102" s="418"/>
      <c r="AK102" s="418"/>
      <c r="AL102" s="418"/>
      <c r="AM102" s="418" t="s">
        <v>573</v>
      </c>
      <c r="AN102" s="418"/>
      <c r="AO102" s="418"/>
      <c r="AP102" s="418"/>
      <c r="AQ102" s="273" t="s">
        <v>635</v>
      </c>
      <c r="AR102" s="274"/>
      <c r="AS102" s="274"/>
      <c r="AT102" s="319"/>
      <c r="AU102" s="273">
        <v>1</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60" customHeight="1" x14ac:dyDescent="0.15">
      <c r="A104" s="422"/>
      <c r="B104" s="423"/>
      <c r="C104" s="423"/>
      <c r="D104" s="423"/>
      <c r="E104" s="423"/>
      <c r="F104" s="424"/>
      <c r="G104" s="105" t="s">
        <v>669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609</v>
      </c>
      <c r="AC104" s="546"/>
      <c r="AD104" s="547"/>
      <c r="AE104" s="218">
        <v>2</v>
      </c>
      <c r="AF104" s="219"/>
      <c r="AG104" s="219"/>
      <c r="AH104" s="220"/>
      <c r="AI104" s="218">
        <v>0</v>
      </c>
      <c r="AJ104" s="219"/>
      <c r="AK104" s="219"/>
      <c r="AL104" s="220"/>
      <c r="AM104" s="218">
        <v>0</v>
      </c>
      <c r="AN104" s="219"/>
      <c r="AO104" s="219"/>
      <c r="AP104" s="220"/>
      <c r="AQ104" s="218"/>
      <c r="AR104" s="219"/>
      <c r="AS104" s="219"/>
      <c r="AT104" s="220"/>
      <c r="AU104" s="218"/>
      <c r="AV104" s="219"/>
      <c r="AW104" s="219"/>
      <c r="AX104" s="220"/>
    </row>
    <row r="105" spans="1:60" ht="105.7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609</v>
      </c>
      <c r="AC105" s="469"/>
      <c r="AD105" s="470"/>
      <c r="AE105" s="418">
        <v>2</v>
      </c>
      <c r="AF105" s="418"/>
      <c r="AG105" s="418"/>
      <c r="AH105" s="418"/>
      <c r="AI105" s="418">
        <v>1</v>
      </c>
      <c r="AJ105" s="418"/>
      <c r="AK105" s="418"/>
      <c r="AL105" s="418"/>
      <c r="AM105" s="418">
        <v>1</v>
      </c>
      <c r="AN105" s="418"/>
      <c r="AO105" s="418"/>
      <c r="AP105" s="418"/>
      <c r="AQ105" s="218">
        <v>1</v>
      </c>
      <c r="AR105" s="219"/>
      <c r="AS105" s="219"/>
      <c r="AT105" s="220"/>
      <c r="AU105" s="273">
        <v>1</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69.95" customHeight="1" x14ac:dyDescent="0.15">
      <c r="A107" s="422"/>
      <c r="B107" s="423"/>
      <c r="C107" s="423"/>
      <c r="D107" s="423"/>
      <c r="E107" s="423"/>
      <c r="F107" s="424"/>
      <c r="G107" s="105" t="s">
        <v>670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609</v>
      </c>
      <c r="AC107" s="546"/>
      <c r="AD107" s="547"/>
      <c r="AE107" s="418">
        <v>3</v>
      </c>
      <c r="AF107" s="418"/>
      <c r="AG107" s="418"/>
      <c r="AH107" s="418"/>
      <c r="AI107" s="418">
        <v>3</v>
      </c>
      <c r="AJ107" s="418"/>
      <c r="AK107" s="418"/>
      <c r="AL107" s="418"/>
      <c r="AM107" s="418">
        <v>3</v>
      </c>
      <c r="AN107" s="418"/>
      <c r="AO107" s="418"/>
      <c r="AP107" s="418"/>
      <c r="AQ107" s="218"/>
      <c r="AR107" s="219"/>
      <c r="AS107" s="219"/>
      <c r="AT107" s="220"/>
      <c r="AU107" s="218"/>
      <c r="AV107" s="219"/>
      <c r="AW107" s="219"/>
      <c r="AX107" s="220"/>
    </row>
    <row r="108" spans="1:60" ht="109.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609</v>
      </c>
      <c r="AC108" s="469"/>
      <c r="AD108" s="470"/>
      <c r="AE108" s="418">
        <v>3</v>
      </c>
      <c r="AF108" s="418"/>
      <c r="AG108" s="418"/>
      <c r="AH108" s="418"/>
      <c r="AI108" s="418">
        <v>3</v>
      </c>
      <c r="AJ108" s="418"/>
      <c r="AK108" s="418"/>
      <c r="AL108" s="418"/>
      <c r="AM108" s="418">
        <v>3</v>
      </c>
      <c r="AN108" s="418"/>
      <c r="AO108" s="418"/>
      <c r="AP108" s="418"/>
      <c r="AQ108" s="218">
        <v>5</v>
      </c>
      <c r="AR108" s="219"/>
      <c r="AS108" s="219"/>
      <c r="AT108" s="220"/>
      <c r="AU108" s="273">
        <v>3</v>
      </c>
      <c r="AV108" s="274"/>
      <c r="AW108" s="274"/>
      <c r="AX108" s="319"/>
    </row>
    <row r="109" spans="1:60" ht="31.5"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customHeight="1" x14ac:dyDescent="0.15">
      <c r="A110" s="422"/>
      <c r="B110" s="423"/>
      <c r="C110" s="423"/>
      <c r="D110" s="423"/>
      <c r="E110" s="423"/>
      <c r="F110" s="424"/>
      <c r="G110" s="105" t="s">
        <v>599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609</v>
      </c>
      <c r="AC110" s="546"/>
      <c r="AD110" s="547"/>
      <c r="AE110" s="418" t="s">
        <v>573</v>
      </c>
      <c r="AF110" s="418"/>
      <c r="AG110" s="418"/>
      <c r="AH110" s="418"/>
      <c r="AI110" s="418">
        <v>1.5</v>
      </c>
      <c r="AJ110" s="418"/>
      <c r="AK110" s="418"/>
      <c r="AL110" s="418"/>
      <c r="AM110" s="418">
        <v>2</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609</v>
      </c>
      <c r="AC111" s="469"/>
      <c r="AD111" s="470"/>
      <c r="AE111" s="418" t="s">
        <v>573</v>
      </c>
      <c r="AF111" s="418"/>
      <c r="AG111" s="418"/>
      <c r="AH111" s="418"/>
      <c r="AI111" s="418">
        <v>1.5</v>
      </c>
      <c r="AJ111" s="418"/>
      <c r="AK111" s="418"/>
      <c r="AL111" s="418"/>
      <c r="AM111" s="418">
        <v>2</v>
      </c>
      <c r="AN111" s="418"/>
      <c r="AO111" s="418"/>
      <c r="AP111" s="418"/>
      <c r="AQ111" s="218">
        <v>2</v>
      </c>
      <c r="AR111" s="219"/>
      <c r="AS111" s="219"/>
      <c r="AT111" s="220"/>
      <c r="AU111" s="273">
        <v>1</v>
      </c>
      <c r="AV111" s="274"/>
      <c r="AW111" s="274"/>
      <c r="AX111" s="319"/>
    </row>
    <row r="112" spans="1:60" ht="31.5"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customHeight="1" x14ac:dyDescent="0.15">
      <c r="A113" s="422"/>
      <c r="B113" s="423"/>
      <c r="C113" s="423"/>
      <c r="D113" s="423"/>
      <c r="E113" s="423"/>
      <c r="F113" s="424"/>
      <c r="G113" s="105" t="s">
        <v>600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609</v>
      </c>
      <c r="AC113" s="546"/>
      <c r="AD113" s="547"/>
      <c r="AE113" s="418" t="s">
        <v>573</v>
      </c>
      <c r="AF113" s="418"/>
      <c r="AG113" s="418"/>
      <c r="AH113" s="418"/>
      <c r="AI113" s="418">
        <v>3.5</v>
      </c>
      <c r="AJ113" s="418"/>
      <c r="AK113" s="418"/>
      <c r="AL113" s="418"/>
      <c r="AM113" s="418">
        <v>4</v>
      </c>
      <c r="AN113" s="418"/>
      <c r="AO113" s="418"/>
      <c r="AP113" s="418"/>
      <c r="AQ113" s="218"/>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609</v>
      </c>
      <c r="AC114" s="469"/>
      <c r="AD114" s="470"/>
      <c r="AE114" s="418" t="s">
        <v>573</v>
      </c>
      <c r="AF114" s="418"/>
      <c r="AG114" s="418"/>
      <c r="AH114" s="418"/>
      <c r="AI114" s="418">
        <v>3.5</v>
      </c>
      <c r="AJ114" s="418"/>
      <c r="AK114" s="418"/>
      <c r="AL114" s="418"/>
      <c r="AM114" s="418">
        <v>3</v>
      </c>
      <c r="AN114" s="418"/>
      <c r="AO114" s="418"/>
      <c r="AP114" s="418"/>
      <c r="AQ114" s="218">
        <v>5</v>
      </c>
      <c r="AR114" s="219"/>
      <c r="AS114" s="219"/>
      <c r="AT114" s="220"/>
      <c r="AU114" s="218">
        <v>4</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610</v>
      </c>
      <c r="AC116" s="463"/>
      <c r="AD116" s="464"/>
      <c r="AE116" s="418" t="s">
        <v>573</v>
      </c>
      <c r="AF116" s="418"/>
      <c r="AG116" s="418"/>
      <c r="AH116" s="418"/>
      <c r="AI116" s="418" t="s">
        <v>573</v>
      </c>
      <c r="AJ116" s="418"/>
      <c r="AK116" s="418"/>
      <c r="AL116" s="418"/>
      <c r="AM116" s="418" t="s">
        <v>573</v>
      </c>
      <c r="AN116" s="418"/>
      <c r="AO116" s="418"/>
      <c r="AP116" s="418"/>
      <c r="AQ116" s="218" t="s">
        <v>658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573</v>
      </c>
      <c r="AF117" s="551"/>
      <c r="AG117" s="551"/>
      <c r="AH117" s="551"/>
      <c r="AI117" s="551" t="s">
        <v>573</v>
      </c>
      <c r="AJ117" s="551"/>
      <c r="AK117" s="551"/>
      <c r="AL117" s="551"/>
      <c r="AM117" s="551" t="s">
        <v>573</v>
      </c>
      <c r="AN117" s="551"/>
      <c r="AO117" s="551"/>
      <c r="AP117" s="551"/>
      <c r="AQ117" s="551" t="s">
        <v>635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610</v>
      </c>
      <c r="AC119" s="463"/>
      <c r="AD119" s="464"/>
      <c r="AE119" s="418">
        <v>15.6</v>
      </c>
      <c r="AF119" s="418"/>
      <c r="AG119" s="418"/>
      <c r="AH119" s="418"/>
      <c r="AI119" s="418">
        <v>1</v>
      </c>
      <c r="AJ119" s="418"/>
      <c r="AK119" s="418"/>
      <c r="AL119" s="418"/>
      <c r="AM119" s="418">
        <f>17/3</f>
        <v>5.666666666666667</v>
      </c>
      <c r="AN119" s="418"/>
      <c r="AO119" s="418"/>
      <c r="AP119" s="418"/>
      <c r="AQ119" s="418">
        <f>(25+10)/6</f>
        <v>5.833333333333333</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611</v>
      </c>
      <c r="AC120" s="473"/>
      <c r="AD120" s="474"/>
      <c r="AE120" s="551" t="s">
        <v>605</v>
      </c>
      <c r="AF120" s="551"/>
      <c r="AG120" s="551"/>
      <c r="AH120" s="551"/>
      <c r="AI120" s="551" t="s">
        <v>606</v>
      </c>
      <c r="AJ120" s="551"/>
      <c r="AK120" s="551"/>
      <c r="AL120" s="551"/>
      <c r="AM120" s="551" t="s">
        <v>638</v>
      </c>
      <c r="AN120" s="551"/>
      <c r="AO120" s="551"/>
      <c r="AP120" s="551"/>
      <c r="AQ120" s="551" t="s">
        <v>661</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610</v>
      </c>
      <c r="AC122" s="463"/>
      <c r="AD122" s="464"/>
      <c r="AE122" s="418" t="s">
        <v>573</v>
      </c>
      <c r="AF122" s="418"/>
      <c r="AG122" s="418"/>
      <c r="AH122" s="418"/>
      <c r="AI122" s="418">
        <v>8.6999999999999993</v>
      </c>
      <c r="AJ122" s="418"/>
      <c r="AK122" s="418"/>
      <c r="AL122" s="418"/>
      <c r="AM122" s="418">
        <f>19.5/2</f>
        <v>9.75</v>
      </c>
      <c r="AN122" s="418"/>
      <c r="AO122" s="418"/>
      <c r="AP122" s="418"/>
      <c r="AQ122" s="418">
        <f>25/2</f>
        <v>12.5</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611</v>
      </c>
      <c r="AC123" s="473"/>
      <c r="AD123" s="474"/>
      <c r="AE123" s="551" t="s">
        <v>573</v>
      </c>
      <c r="AF123" s="551"/>
      <c r="AG123" s="551"/>
      <c r="AH123" s="551"/>
      <c r="AI123" s="551" t="s">
        <v>607</v>
      </c>
      <c r="AJ123" s="551"/>
      <c r="AK123" s="551"/>
      <c r="AL123" s="551"/>
      <c r="AM123" s="551" t="s">
        <v>636</v>
      </c>
      <c r="AN123" s="551"/>
      <c r="AO123" s="551"/>
      <c r="AP123" s="551"/>
      <c r="AQ123" s="551" t="s">
        <v>659</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t="s">
        <v>610</v>
      </c>
      <c r="AC125" s="463"/>
      <c r="AD125" s="464"/>
      <c r="AE125" s="418" t="s">
        <v>573</v>
      </c>
      <c r="AF125" s="418"/>
      <c r="AG125" s="418"/>
      <c r="AH125" s="418"/>
      <c r="AI125" s="418">
        <v>12.6</v>
      </c>
      <c r="AJ125" s="418"/>
      <c r="AK125" s="418"/>
      <c r="AL125" s="418"/>
      <c r="AM125" s="418">
        <f>41.5/4</f>
        <v>10.375</v>
      </c>
      <c r="AN125" s="418"/>
      <c r="AO125" s="418"/>
      <c r="AP125" s="418"/>
      <c r="AQ125" s="418">
        <f>(69+10)/5</f>
        <v>15.8</v>
      </c>
      <c r="AR125" s="418"/>
      <c r="AS125" s="418"/>
      <c r="AT125" s="418"/>
      <c r="AU125" s="418"/>
      <c r="AV125" s="418"/>
      <c r="AW125" s="418"/>
      <c r="AX125" s="550"/>
    </row>
    <row r="126" spans="1:50" ht="46.5"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611</v>
      </c>
      <c r="AC126" s="473"/>
      <c r="AD126" s="474"/>
      <c r="AE126" s="551" t="s">
        <v>573</v>
      </c>
      <c r="AF126" s="551"/>
      <c r="AG126" s="551"/>
      <c r="AH126" s="551"/>
      <c r="AI126" s="551" t="s">
        <v>608</v>
      </c>
      <c r="AJ126" s="551"/>
      <c r="AK126" s="551"/>
      <c r="AL126" s="551"/>
      <c r="AM126" s="551" t="s">
        <v>637</v>
      </c>
      <c r="AN126" s="551"/>
      <c r="AO126" s="551"/>
      <c r="AP126" s="551"/>
      <c r="AQ126" s="551" t="s">
        <v>660</v>
      </c>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664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634</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36"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634</v>
      </c>
      <c r="AC135" s="205"/>
      <c r="AD135" s="205"/>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51.75" customHeight="1" x14ac:dyDescent="0.15">
      <c r="A138" s="189"/>
      <c r="B138" s="186"/>
      <c r="C138" s="180"/>
      <c r="D138" s="186"/>
      <c r="E138" s="180"/>
      <c r="F138" s="181"/>
      <c r="G138" s="104" t="s">
        <v>667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634</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65.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634</v>
      </c>
      <c r="AC139" s="205"/>
      <c r="AD139" s="205"/>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665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634</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44.2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634</v>
      </c>
      <c r="AC143" s="205"/>
      <c r="AD143" s="205"/>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0.1"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0.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558</v>
      </c>
      <c r="D430" s="932"/>
      <c r="E430" s="174" t="s">
        <v>542</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639</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8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662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641</v>
      </c>
      <c r="AE705" s="715"/>
      <c r="AF705" s="715"/>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644</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645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647</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648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646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649</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650</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652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546</v>
      </c>
      <c r="B737" s="210"/>
      <c r="C737" s="210"/>
      <c r="D737" s="211"/>
      <c r="E737" s="988" t="s">
        <v>573</v>
      </c>
      <c r="F737" s="988"/>
      <c r="G737" s="988"/>
      <c r="H737" s="988"/>
      <c r="I737" s="988"/>
      <c r="J737" s="988"/>
      <c r="K737" s="988"/>
      <c r="L737" s="988"/>
      <c r="M737" s="988"/>
      <c r="N737" s="365" t="s">
        <v>539</v>
      </c>
      <c r="O737" s="365"/>
      <c r="P737" s="365"/>
      <c r="Q737" s="365"/>
      <c r="R737" s="988" t="s">
        <v>593</v>
      </c>
      <c r="S737" s="988"/>
      <c r="T737" s="988"/>
      <c r="U737" s="988"/>
      <c r="V737" s="988"/>
      <c r="W737" s="988"/>
      <c r="X737" s="988"/>
      <c r="Y737" s="988"/>
      <c r="Z737" s="988"/>
      <c r="AA737" s="365" t="s">
        <v>538</v>
      </c>
      <c r="AB737" s="365"/>
      <c r="AC737" s="365"/>
      <c r="AD737" s="365"/>
      <c r="AE737" s="988" t="s">
        <v>595</v>
      </c>
      <c r="AF737" s="988"/>
      <c r="AG737" s="988"/>
      <c r="AH737" s="988"/>
      <c r="AI737" s="988"/>
      <c r="AJ737" s="988"/>
      <c r="AK737" s="988"/>
      <c r="AL737" s="988"/>
      <c r="AM737" s="988"/>
      <c r="AN737" s="365" t="s">
        <v>537</v>
      </c>
      <c r="AO737" s="365"/>
      <c r="AP737" s="365"/>
      <c r="AQ737" s="365"/>
      <c r="AR737" s="980" t="s">
        <v>597</v>
      </c>
      <c r="AS737" s="981"/>
      <c r="AT737" s="981"/>
      <c r="AU737" s="981"/>
      <c r="AV737" s="981"/>
      <c r="AW737" s="981"/>
      <c r="AX737" s="982"/>
      <c r="AY737" s="89"/>
      <c r="AZ737" s="89"/>
    </row>
    <row r="738" spans="1:52" ht="24.75" customHeight="1" x14ac:dyDescent="0.15">
      <c r="A738" s="989" t="s">
        <v>536</v>
      </c>
      <c r="B738" s="210"/>
      <c r="C738" s="210"/>
      <c r="D738" s="211"/>
      <c r="E738" s="988" t="s">
        <v>592</v>
      </c>
      <c r="F738" s="988"/>
      <c r="G738" s="988"/>
      <c r="H738" s="988"/>
      <c r="I738" s="988"/>
      <c r="J738" s="988"/>
      <c r="K738" s="988"/>
      <c r="L738" s="988"/>
      <c r="M738" s="988"/>
      <c r="N738" s="365" t="s">
        <v>535</v>
      </c>
      <c r="O738" s="365"/>
      <c r="P738" s="365"/>
      <c r="Q738" s="365"/>
      <c r="R738" s="988" t="s">
        <v>594</v>
      </c>
      <c r="S738" s="988"/>
      <c r="T738" s="988"/>
      <c r="U738" s="988"/>
      <c r="V738" s="988"/>
      <c r="W738" s="988"/>
      <c r="X738" s="988"/>
      <c r="Y738" s="988"/>
      <c r="Z738" s="988"/>
      <c r="AA738" s="365" t="s">
        <v>534</v>
      </c>
      <c r="AB738" s="365"/>
      <c r="AC738" s="365"/>
      <c r="AD738" s="365"/>
      <c r="AE738" s="988" t="s">
        <v>596</v>
      </c>
      <c r="AF738" s="988"/>
      <c r="AG738" s="988"/>
      <c r="AH738" s="988"/>
      <c r="AI738" s="988"/>
      <c r="AJ738" s="988"/>
      <c r="AK738" s="988"/>
      <c r="AL738" s="988"/>
      <c r="AM738" s="988"/>
      <c r="AN738" s="365" t="s">
        <v>530</v>
      </c>
      <c r="AO738" s="365"/>
      <c r="AP738" s="365"/>
      <c r="AQ738" s="365"/>
      <c r="AR738" s="980" t="s">
        <v>598</v>
      </c>
      <c r="AS738" s="981"/>
      <c r="AT738" s="981"/>
      <c r="AU738" s="981"/>
      <c r="AV738" s="981"/>
      <c r="AW738" s="981"/>
      <c r="AX738" s="982"/>
    </row>
    <row r="739" spans="1:52" ht="24.75" customHeight="1" thickBot="1" x14ac:dyDescent="0.2">
      <c r="A739" s="990" t="s">
        <v>526</v>
      </c>
      <c r="B739" s="991"/>
      <c r="C739" s="991"/>
      <c r="D739" s="992"/>
      <c r="E739" s="993" t="s">
        <v>566</v>
      </c>
      <c r="F739" s="983"/>
      <c r="G739" s="983"/>
      <c r="H739" s="93" t="str">
        <f>IF(E739="", "", "(")</f>
        <v>(</v>
      </c>
      <c r="I739" s="983"/>
      <c r="J739" s="983"/>
      <c r="K739" s="93" t="str">
        <f>IF(OR(I739="　", I739=""), "", "-")</f>
        <v/>
      </c>
      <c r="L739" s="984">
        <v>18</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616</v>
      </c>
      <c r="H781" s="671"/>
      <c r="I781" s="671"/>
      <c r="J781" s="671"/>
      <c r="K781" s="672"/>
      <c r="L781" s="664" t="s">
        <v>614</v>
      </c>
      <c r="M781" s="665"/>
      <c r="N781" s="665"/>
      <c r="O781" s="665"/>
      <c r="P781" s="665"/>
      <c r="Q781" s="665"/>
      <c r="R781" s="665"/>
      <c r="S781" s="665"/>
      <c r="T781" s="665"/>
      <c r="U781" s="665"/>
      <c r="V781" s="665"/>
      <c r="W781" s="665"/>
      <c r="X781" s="666"/>
      <c r="Y781" s="388">
        <v>16</v>
      </c>
      <c r="Z781" s="389"/>
      <c r="AA781" s="389"/>
      <c r="AB781" s="805"/>
      <c r="AC781" s="670" t="s">
        <v>616</v>
      </c>
      <c r="AD781" s="671"/>
      <c r="AE781" s="671"/>
      <c r="AF781" s="671"/>
      <c r="AG781" s="672"/>
      <c r="AH781" s="664" t="s">
        <v>617</v>
      </c>
      <c r="AI781" s="665"/>
      <c r="AJ781" s="665"/>
      <c r="AK781" s="665"/>
      <c r="AL781" s="665"/>
      <c r="AM781" s="665"/>
      <c r="AN781" s="665"/>
      <c r="AO781" s="665"/>
      <c r="AP781" s="665"/>
      <c r="AQ781" s="665"/>
      <c r="AR781" s="665"/>
      <c r="AS781" s="665"/>
      <c r="AT781" s="666"/>
      <c r="AU781" s="388">
        <v>14</v>
      </c>
      <c r="AV781" s="389"/>
      <c r="AW781" s="389"/>
      <c r="AX781" s="390"/>
    </row>
    <row r="782" spans="1:50" ht="24.75" customHeight="1" x14ac:dyDescent="0.15">
      <c r="A782" s="631"/>
      <c r="B782" s="632"/>
      <c r="C782" s="632"/>
      <c r="D782" s="632"/>
      <c r="E782" s="632"/>
      <c r="F782" s="633"/>
      <c r="G782" s="606" t="s">
        <v>616</v>
      </c>
      <c r="H782" s="607"/>
      <c r="I782" s="607"/>
      <c r="J782" s="607"/>
      <c r="K782" s="608"/>
      <c r="L782" s="598" t="s">
        <v>615</v>
      </c>
      <c r="M782" s="599"/>
      <c r="N782" s="599"/>
      <c r="O782" s="599"/>
      <c r="P782" s="599"/>
      <c r="Q782" s="599"/>
      <c r="R782" s="599"/>
      <c r="S782" s="599"/>
      <c r="T782" s="599"/>
      <c r="U782" s="599"/>
      <c r="V782" s="599"/>
      <c r="W782" s="599"/>
      <c r="X782" s="600"/>
      <c r="Y782" s="601">
        <v>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v>
      </c>
      <c r="AV791" s="832"/>
      <c r="AW791" s="832"/>
      <c r="AX791" s="834"/>
    </row>
    <row r="792" spans="1:50" ht="24.75" customHeight="1" x14ac:dyDescent="0.15">
      <c r="A792" s="631"/>
      <c r="B792" s="632"/>
      <c r="C792" s="632"/>
      <c r="D792" s="632"/>
      <c r="E792" s="632"/>
      <c r="F792" s="633"/>
      <c r="G792" s="595" t="s">
        <v>613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616</v>
      </c>
      <c r="H794" s="671"/>
      <c r="I794" s="671"/>
      <c r="J794" s="671"/>
      <c r="K794" s="672"/>
      <c r="L794" s="664" t="s">
        <v>618</v>
      </c>
      <c r="M794" s="665"/>
      <c r="N794" s="665"/>
      <c r="O794" s="665"/>
      <c r="P794" s="665"/>
      <c r="Q794" s="665"/>
      <c r="R794" s="665"/>
      <c r="S794" s="665"/>
      <c r="T794" s="665"/>
      <c r="U794" s="665"/>
      <c r="V794" s="665"/>
      <c r="W794" s="665"/>
      <c r="X794" s="666"/>
      <c r="Y794" s="388">
        <v>6</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76">
        <v>1</v>
      </c>
      <c r="B837" s="376">
        <v>1</v>
      </c>
      <c r="C837" s="361" t="s">
        <v>619</v>
      </c>
      <c r="D837" s="347"/>
      <c r="E837" s="347"/>
      <c r="F837" s="347"/>
      <c r="G837" s="347"/>
      <c r="H837" s="347"/>
      <c r="I837" s="347"/>
      <c r="J837" s="348">
        <v>7010001012532</v>
      </c>
      <c r="K837" s="349"/>
      <c r="L837" s="349"/>
      <c r="M837" s="349"/>
      <c r="N837" s="349"/>
      <c r="O837" s="349"/>
      <c r="P837" s="362" t="s">
        <v>620</v>
      </c>
      <c r="Q837" s="350"/>
      <c r="R837" s="350"/>
      <c r="S837" s="350"/>
      <c r="T837" s="350"/>
      <c r="U837" s="350"/>
      <c r="V837" s="350"/>
      <c r="W837" s="350"/>
      <c r="X837" s="350"/>
      <c r="Y837" s="351">
        <v>16</v>
      </c>
      <c r="Z837" s="352"/>
      <c r="AA837" s="352"/>
      <c r="AB837" s="353"/>
      <c r="AC837" s="363" t="s">
        <v>494</v>
      </c>
      <c r="AD837" s="371"/>
      <c r="AE837" s="371"/>
      <c r="AF837" s="371"/>
      <c r="AG837" s="371"/>
      <c r="AH837" s="372">
        <v>3</v>
      </c>
      <c r="AI837" s="373"/>
      <c r="AJ837" s="373"/>
      <c r="AK837" s="373"/>
      <c r="AL837" s="357">
        <v>71</v>
      </c>
      <c r="AM837" s="358"/>
      <c r="AN837" s="358"/>
      <c r="AO837" s="359"/>
      <c r="AP837" s="360"/>
      <c r="AQ837" s="360"/>
      <c r="AR837" s="360"/>
      <c r="AS837" s="360"/>
      <c r="AT837" s="360"/>
      <c r="AU837" s="360"/>
      <c r="AV837" s="360"/>
      <c r="AW837" s="360"/>
      <c r="AX837" s="360"/>
    </row>
    <row r="838" spans="1:50" ht="47.25" customHeight="1" x14ac:dyDescent="0.15">
      <c r="A838" s="376">
        <v>2</v>
      </c>
      <c r="B838" s="376">
        <v>1</v>
      </c>
      <c r="C838" s="361" t="s">
        <v>619</v>
      </c>
      <c r="D838" s="347"/>
      <c r="E838" s="347"/>
      <c r="F838" s="347"/>
      <c r="G838" s="347"/>
      <c r="H838" s="347"/>
      <c r="I838" s="347"/>
      <c r="J838" s="348">
        <v>7010001012532</v>
      </c>
      <c r="K838" s="349"/>
      <c r="L838" s="349"/>
      <c r="M838" s="349"/>
      <c r="N838" s="349"/>
      <c r="O838" s="349"/>
      <c r="P838" s="362" t="s">
        <v>615</v>
      </c>
      <c r="Q838" s="350"/>
      <c r="R838" s="350"/>
      <c r="S838" s="350"/>
      <c r="T838" s="350"/>
      <c r="U838" s="350"/>
      <c r="V838" s="350"/>
      <c r="W838" s="350"/>
      <c r="X838" s="350"/>
      <c r="Y838" s="351">
        <v>9</v>
      </c>
      <c r="Z838" s="352"/>
      <c r="AA838" s="352"/>
      <c r="AB838" s="353"/>
      <c r="AC838" s="363" t="s">
        <v>494</v>
      </c>
      <c r="AD838" s="363"/>
      <c r="AE838" s="363"/>
      <c r="AF838" s="363"/>
      <c r="AG838" s="363"/>
      <c r="AH838" s="372">
        <v>2</v>
      </c>
      <c r="AI838" s="373"/>
      <c r="AJ838" s="373"/>
      <c r="AK838" s="373"/>
      <c r="AL838" s="357">
        <v>73</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621</v>
      </c>
      <c r="D839" s="347"/>
      <c r="E839" s="347"/>
      <c r="F839" s="347"/>
      <c r="G839" s="347"/>
      <c r="H839" s="347"/>
      <c r="I839" s="347"/>
      <c r="J839" s="348">
        <v>8010401050387</v>
      </c>
      <c r="K839" s="349"/>
      <c r="L839" s="349"/>
      <c r="M839" s="349"/>
      <c r="N839" s="349"/>
      <c r="O839" s="349"/>
      <c r="P839" s="362" t="s">
        <v>622</v>
      </c>
      <c r="Q839" s="350"/>
      <c r="R839" s="350"/>
      <c r="S839" s="350"/>
      <c r="T839" s="350"/>
      <c r="U839" s="350"/>
      <c r="V839" s="350"/>
      <c r="W839" s="350"/>
      <c r="X839" s="350"/>
      <c r="Y839" s="351">
        <v>14</v>
      </c>
      <c r="Z839" s="352"/>
      <c r="AA839" s="352"/>
      <c r="AB839" s="353"/>
      <c r="AC839" s="363" t="s">
        <v>494</v>
      </c>
      <c r="AD839" s="363"/>
      <c r="AE839" s="363"/>
      <c r="AF839" s="363"/>
      <c r="AG839" s="363"/>
      <c r="AH839" s="355">
        <v>2</v>
      </c>
      <c r="AI839" s="356"/>
      <c r="AJ839" s="356"/>
      <c r="AK839" s="356"/>
      <c r="AL839" s="357">
        <v>56</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623</v>
      </c>
      <c r="D840" s="347"/>
      <c r="E840" s="347"/>
      <c r="F840" s="347"/>
      <c r="G840" s="347"/>
      <c r="H840" s="347"/>
      <c r="I840" s="347"/>
      <c r="J840" s="348">
        <v>5140001013370</v>
      </c>
      <c r="K840" s="349"/>
      <c r="L840" s="349"/>
      <c r="M840" s="349"/>
      <c r="N840" s="349"/>
      <c r="O840" s="349"/>
      <c r="P840" s="362" t="s">
        <v>624</v>
      </c>
      <c r="Q840" s="350"/>
      <c r="R840" s="350"/>
      <c r="S840" s="350"/>
      <c r="T840" s="350"/>
      <c r="U840" s="350"/>
      <c r="V840" s="350"/>
      <c r="W840" s="350"/>
      <c r="X840" s="350"/>
      <c r="Y840" s="351">
        <v>11</v>
      </c>
      <c r="Z840" s="352"/>
      <c r="AA840" s="352"/>
      <c r="AB840" s="353"/>
      <c r="AC840" s="363" t="s">
        <v>494</v>
      </c>
      <c r="AD840" s="363"/>
      <c r="AE840" s="363"/>
      <c r="AF840" s="363"/>
      <c r="AG840" s="363"/>
      <c r="AH840" s="355">
        <v>1</v>
      </c>
      <c r="AI840" s="356"/>
      <c r="AJ840" s="356"/>
      <c r="AK840" s="356"/>
      <c r="AL840" s="357">
        <v>95</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625</v>
      </c>
      <c r="D841" s="347"/>
      <c r="E841" s="347"/>
      <c r="F841" s="347"/>
      <c r="G841" s="347"/>
      <c r="H841" s="347"/>
      <c r="I841" s="347"/>
      <c r="J841" s="348">
        <v>7020001082120</v>
      </c>
      <c r="K841" s="349"/>
      <c r="L841" s="349"/>
      <c r="M841" s="349"/>
      <c r="N841" s="349"/>
      <c r="O841" s="349"/>
      <c r="P841" s="362" t="s">
        <v>626</v>
      </c>
      <c r="Q841" s="350"/>
      <c r="R841" s="350"/>
      <c r="S841" s="350"/>
      <c r="T841" s="350"/>
      <c r="U841" s="350"/>
      <c r="V841" s="350"/>
      <c r="W841" s="350"/>
      <c r="X841" s="350"/>
      <c r="Y841" s="351">
        <v>3</v>
      </c>
      <c r="Z841" s="352"/>
      <c r="AA841" s="352"/>
      <c r="AB841" s="353"/>
      <c r="AC841" s="354" t="s">
        <v>494</v>
      </c>
      <c r="AD841" s="354"/>
      <c r="AE841" s="354"/>
      <c r="AF841" s="354"/>
      <c r="AG841" s="354"/>
      <c r="AH841" s="355">
        <v>1</v>
      </c>
      <c r="AI841" s="356"/>
      <c r="AJ841" s="356"/>
      <c r="AK841" s="356"/>
      <c r="AL841" s="357">
        <v>90</v>
      </c>
      <c r="AM841" s="358"/>
      <c r="AN841" s="358"/>
      <c r="AO841" s="359"/>
      <c r="AP841" s="360"/>
      <c r="AQ841" s="360"/>
      <c r="AR841" s="360"/>
      <c r="AS841" s="360"/>
      <c r="AT841" s="360"/>
      <c r="AU841" s="360"/>
      <c r="AV841" s="360"/>
      <c r="AW841" s="360"/>
      <c r="AX841" s="360"/>
    </row>
    <row r="842" spans="1:50" ht="44.25" customHeight="1" x14ac:dyDescent="0.15">
      <c r="A842" s="376">
        <v>6</v>
      </c>
      <c r="B842" s="376">
        <v>1</v>
      </c>
      <c r="C842" s="361" t="s">
        <v>627</v>
      </c>
      <c r="D842" s="347"/>
      <c r="E842" s="347"/>
      <c r="F842" s="347"/>
      <c r="G842" s="347"/>
      <c r="H842" s="347"/>
      <c r="I842" s="347"/>
      <c r="J842" s="348">
        <v>2010001010788</v>
      </c>
      <c r="K842" s="349"/>
      <c r="L842" s="349"/>
      <c r="M842" s="349"/>
      <c r="N842" s="349"/>
      <c r="O842" s="349"/>
      <c r="P842" s="362" t="s">
        <v>628</v>
      </c>
      <c r="Q842" s="350"/>
      <c r="R842" s="350"/>
      <c r="S842" s="350"/>
      <c r="T842" s="350"/>
      <c r="U842" s="350"/>
      <c r="V842" s="350"/>
      <c r="W842" s="350"/>
      <c r="X842" s="350"/>
      <c r="Y842" s="351">
        <v>2</v>
      </c>
      <c r="Z842" s="352"/>
      <c r="AA842" s="352"/>
      <c r="AB842" s="353"/>
      <c r="AC842" s="354" t="s">
        <v>494</v>
      </c>
      <c r="AD842" s="354"/>
      <c r="AE842" s="354"/>
      <c r="AF842" s="354"/>
      <c r="AG842" s="354"/>
      <c r="AH842" s="355">
        <v>2</v>
      </c>
      <c r="AI842" s="356"/>
      <c r="AJ842" s="356"/>
      <c r="AK842" s="356"/>
      <c r="AL842" s="357">
        <v>46</v>
      </c>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629</v>
      </c>
      <c r="D870" s="347"/>
      <c r="E870" s="347"/>
      <c r="F870" s="347"/>
      <c r="G870" s="347"/>
      <c r="H870" s="347"/>
      <c r="I870" s="347"/>
      <c r="J870" s="348">
        <v>5012405001732</v>
      </c>
      <c r="K870" s="349"/>
      <c r="L870" s="349"/>
      <c r="M870" s="349"/>
      <c r="N870" s="349"/>
      <c r="O870" s="349"/>
      <c r="P870" s="362" t="s">
        <v>617</v>
      </c>
      <c r="Q870" s="350"/>
      <c r="R870" s="350"/>
      <c r="S870" s="350"/>
      <c r="T870" s="350"/>
      <c r="U870" s="350"/>
      <c r="V870" s="350"/>
      <c r="W870" s="350"/>
      <c r="X870" s="350"/>
      <c r="Y870" s="351">
        <v>14</v>
      </c>
      <c r="Z870" s="352"/>
      <c r="AA870" s="352"/>
      <c r="AB870" s="353"/>
      <c r="AC870" s="363" t="s">
        <v>494</v>
      </c>
      <c r="AD870" s="371"/>
      <c r="AE870" s="371"/>
      <c r="AF870" s="371"/>
      <c r="AG870" s="371"/>
      <c r="AH870" s="372">
        <v>1</v>
      </c>
      <c r="AI870" s="373"/>
      <c r="AJ870" s="373"/>
      <c r="AK870" s="373"/>
      <c r="AL870" s="357">
        <v>99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6">
        <v>1</v>
      </c>
      <c r="B903" s="376">
        <v>1</v>
      </c>
      <c r="C903" s="361" t="s">
        <v>630</v>
      </c>
      <c r="D903" s="347"/>
      <c r="E903" s="347"/>
      <c r="F903" s="347"/>
      <c r="G903" s="347"/>
      <c r="H903" s="347"/>
      <c r="I903" s="347"/>
      <c r="J903" s="348">
        <v>7050005010710</v>
      </c>
      <c r="K903" s="349"/>
      <c r="L903" s="349"/>
      <c r="M903" s="349"/>
      <c r="N903" s="349"/>
      <c r="O903" s="349"/>
      <c r="P903" s="362" t="s">
        <v>631</v>
      </c>
      <c r="Q903" s="350"/>
      <c r="R903" s="350"/>
      <c r="S903" s="350"/>
      <c r="T903" s="350"/>
      <c r="U903" s="350"/>
      <c r="V903" s="350"/>
      <c r="W903" s="350"/>
      <c r="X903" s="350"/>
      <c r="Y903" s="351">
        <v>6</v>
      </c>
      <c r="Z903" s="352"/>
      <c r="AA903" s="352"/>
      <c r="AB903" s="353"/>
      <c r="AC903" s="363" t="s">
        <v>501</v>
      </c>
      <c r="AD903" s="371"/>
      <c r="AE903" s="371"/>
      <c r="AF903" s="371"/>
      <c r="AG903" s="371"/>
      <c r="AH903" s="910" t="s">
        <v>632</v>
      </c>
      <c r="AI903" s="373"/>
      <c r="AJ903" s="373"/>
      <c r="AK903" s="373"/>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3:P27">
    <cfRule type="expression" dxfId="2035" priority="2295">
      <formula>IF(RIGHT(TEXT(P23,"0.#"),1)=".",FALSE,TRUE)</formula>
    </cfRule>
    <cfRule type="expression" dxfId="2034" priority="2296">
      <formula>IF(RIGHT(TEXT(P23,"0.#"),1)=".",TRUE,FALSE)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36" max="49" man="1"/>
    <brk id="114" max="49" man="1"/>
    <brk id="189" max="49" man="1"/>
    <brk id="727" max="49" man="1"/>
    <brk id="739" max="49" man="1"/>
    <brk id="831"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9"/>
      <c r="AA2" s="830"/>
      <c r="AB2" s="1024" t="s">
        <v>11</v>
      </c>
      <c r="AC2" s="1025"/>
      <c r="AD2" s="1026"/>
      <c r="AE2" s="1030" t="s">
        <v>553</v>
      </c>
      <c r="AF2" s="1030"/>
      <c r="AG2" s="1030"/>
      <c r="AH2" s="1030"/>
      <c r="AI2" s="1030" t="s">
        <v>550</v>
      </c>
      <c r="AJ2" s="1030"/>
      <c r="AK2" s="1030"/>
      <c r="AL2" s="1030"/>
      <c r="AM2" s="1030" t="s">
        <v>524</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9"/>
      <c r="AA9" s="830"/>
      <c r="AB9" s="1024" t="s">
        <v>11</v>
      </c>
      <c r="AC9" s="1025"/>
      <c r="AD9" s="1026"/>
      <c r="AE9" s="1030" t="s">
        <v>554</v>
      </c>
      <c r="AF9" s="1030"/>
      <c r="AG9" s="1030"/>
      <c r="AH9" s="1030"/>
      <c r="AI9" s="1030" t="s">
        <v>550</v>
      </c>
      <c r="AJ9" s="1030"/>
      <c r="AK9" s="1030"/>
      <c r="AL9" s="1030"/>
      <c r="AM9" s="1030" t="s">
        <v>524</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9"/>
      <c r="AA16" s="830"/>
      <c r="AB16" s="1024" t="s">
        <v>11</v>
      </c>
      <c r="AC16" s="1025"/>
      <c r="AD16" s="1026"/>
      <c r="AE16" s="1030" t="s">
        <v>553</v>
      </c>
      <c r="AF16" s="1030"/>
      <c r="AG16" s="1030"/>
      <c r="AH16" s="1030"/>
      <c r="AI16" s="1030" t="s">
        <v>551</v>
      </c>
      <c r="AJ16" s="1030"/>
      <c r="AK16" s="1030"/>
      <c r="AL16" s="1030"/>
      <c r="AM16" s="1030" t="s">
        <v>524</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9"/>
      <c r="AA23" s="830"/>
      <c r="AB23" s="1024" t="s">
        <v>11</v>
      </c>
      <c r="AC23" s="1025"/>
      <c r="AD23" s="1026"/>
      <c r="AE23" s="1030" t="s">
        <v>555</v>
      </c>
      <c r="AF23" s="1030"/>
      <c r="AG23" s="1030"/>
      <c r="AH23" s="1030"/>
      <c r="AI23" s="1030" t="s">
        <v>550</v>
      </c>
      <c r="AJ23" s="1030"/>
      <c r="AK23" s="1030"/>
      <c r="AL23" s="1030"/>
      <c r="AM23" s="1030" t="s">
        <v>524</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9"/>
      <c r="AA30" s="830"/>
      <c r="AB30" s="1024" t="s">
        <v>11</v>
      </c>
      <c r="AC30" s="1025"/>
      <c r="AD30" s="1026"/>
      <c r="AE30" s="1030" t="s">
        <v>553</v>
      </c>
      <c r="AF30" s="1030"/>
      <c r="AG30" s="1030"/>
      <c r="AH30" s="1030"/>
      <c r="AI30" s="1030" t="s">
        <v>550</v>
      </c>
      <c r="AJ30" s="1030"/>
      <c r="AK30" s="1030"/>
      <c r="AL30" s="1030"/>
      <c r="AM30" s="1030" t="s">
        <v>548</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9"/>
      <c r="AA37" s="830"/>
      <c r="AB37" s="1024" t="s">
        <v>11</v>
      </c>
      <c r="AC37" s="1025"/>
      <c r="AD37" s="1026"/>
      <c r="AE37" s="1030" t="s">
        <v>555</v>
      </c>
      <c r="AF37" s="1030"/>
      <c r="AG37" s="1030"/>
      <c r="AH37" s="1030"/>
      <c r="AI37" s="1030" t="s">
        <v>552</v>
      </c>
      <c r="AJ37" s="1030"/>
      <c r="AK37" s="1030"/>
      <c r="AL37" s="1030"/>
      <c r="AM37" s="1030" t="s">
        <v>549</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9"/>
      <c r="AA44" s="830"/>
      <c r="AB44" s="1024" t="s">
        <v>11</v>
      </c>
      <c r="AC44" s="1025"/>
      <c r="AD44" s="1026"/>
      <c r="AE44" s="1030" t="s">
        <v>553</v>
      </c>
      <c r="AF44" s="1030"/>
      <c r="AG44" s="1030"/>
      <c r="AH44" s="1030"/>
      <c r="AI44" s="1030" t="s">
        <v>550</v>
      </c>
      <c r="AJ44" s="1030"/>
      <c r="AK44" s="1030"/>
      <c r="AL44" s="1030"/>
      <c r="AM44" s="1030" t="s">
        <v>524</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9"/>
      <c r="AA51" s="830"/>
      <c r="AB51" s="557" t="s">
        <v>11</v>
      </c>
      <c r="AC51" s="1025"/>
      <c r="AD51" s="1026"/>
      <c r="AE51" s="1030" t="s">
        <v>553</v>
      </c>
      <c r="AF51" s="1030"/>
      <c r="AG51" s="1030"/>
      <c r="AH51" s="1030"/>
      <c r="AI51" s="1030" t="s">
        <v>550</v>
      </c>
      <c r="AJ51" s="1030"/>
      <c r="AK51" s="1030"/>
      <c r="AL51" s="1030"/>
      <c r="AM51" s="1030" t="s">
        <v>524</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9"/>
      <c r="AA58" s="830"/>
      <c r="AB58" s="1024" t="s">
        <v>11</v>
      </c>
      <c r="AC58" s="1025"/>
      <c r="AD58" s="1026"/>
      <c r="AE58" s="1030" t="s">
        <v>553</v>
      </c>
      <c r="AF58" s="1030"/>
      <c r="AG58" s="1030"/>
      <c r="AH58" s="1030"/>
      <c r="AI58" s="1030" t="s">
        <v>550</v>
      </c>
      <c r="AJ58" s="1030"/>
      <c r="AK58" s="1030"/>
      <c r="AL58" s="1030"/>
      <c r="AM58" s="1030" t="s">
        <v>524</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9"/>
      <c r="AA65" s="830"/>
      <c r="AB65" s="1024" t="s">
        <v>11</v>
      </c>
      <c r="AC65" s="1025"/>
      <c r="AD65" s="1026"/>
      <c r="AE65" s="1030" t="s">
        <v>553</v>
      </c>
      <c r="AF65" s="1030"/>
      <c r="AG65" s="1030"/>
      <c r="AH65" s="1030"/>
      <c r="AI65" s="1030" t="s">
        <v>550</v>
      </c>
      <c r="AJ65" s="1030"/>
      <c r="AK65" s="1030"/>
      <c r="AL65" s="1030"/>
      <c r="AM65" s="1030" t="s">
        <v>524</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3"/>
      <c r="B16" s="1044"/>
      <c r="C16" s="1044"/>
      <c r="D16" s="1044"/>
      <c r="E16" s="1044"/>
      <c r="F16" s="104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3"/>
      <c r="B29" s="1044"/>
      <c r="C29" s="1044"/>
      <c r="D29" s="1044"/>
      <c r="E29" s="1044"/>
      <c r="F29" s="104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3"/>
      <c r="B42" s="1044"/>
      <c r="C42" s="1044"/>
      <c r="D42" s="1044"/>
      <c r="E42" s="1044"/>
      <c r="F42" s="104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3"/>
      <c r="B56" s="1044"/>
      <c r="C56" s="1044"/>
      <c r="D56" s="1044"/>
      <c r="E56" s="1044"/>
      <c r="F56" s="104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3"/>
      <c r="B69" s="1044"/>
      <c r="C69" s="1044"/>
      <c r="D69" s="1044"/>
      <c r="E69" s="1044"/>
      <c r="F69" s="104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3"/>
      <c r="B82" s="1044"/>
      <c r="C82" s="1044"/>
      <c r="D82" s="1044"/>
      <c r="E82" s="1044"/>
      <c r="F82" s="104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3"/>
      <c r="B95" s="1044"/>
      <c r="C95" s="1044"/>
      <c r="D95" s="1044"/>
      <c r="E95" s="1044"/>
      <c r="F95" s="104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3"/>
      <c r="B109" s="1044"/>
      <c r="C109" s="1044"/>
      <c r="D109" s="1044"/>
      <c r="E109" s="1044"/>
      <c r="F109" s="104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3"/>
      <c r="B122" s="1044"/>
      <c r="C122" s="1044"/>
      <c r="D122" s="1044"/>
      <c r="E122" s="1044"/>
      <c r="F122" s="104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3"/>
      <c r="B135" s="1044"/>
      <c r="C135" s="1044"/>
      <c r="D135" s="1044"/>
      <c r="E135" s="1044"/>
      <c r="F135" s="104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3"/>
      <c r="B148" s="1044"/>
      <c r="C148" s="1044"/>
      <c r="D148" s="1044"/>
      <c r="E148" s="1044"/>
      <c r="F148" s="104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3"/>
      <c r="B162" s="1044"/>
      <c r="C162" s="1044"/>
      <c r="D162" s="1044"/>
      <c r="E162" s="1044"/>
      <c r="F162" s="104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3"/>
      <c r="B175" s="1044"/>
      <c r="C175" s="1044"/>
      <c r="D175" s="1044"/>
      <c r="E175" s="1044"/>
      <c r="F175" s="104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3"/>
      <c r="B188" s="1044"/>
      <c r="C188" s="1044"/>
      <c r="D188" s="1044"/>
      <c r="E188" s="1044"/>
      <c r="F188" s="104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3"/>
      <c r="B201" s="1044"/>
      <c r="C201" s="1044"/>
      <c r="D201" s="1044"/>
      <c r="E201" s="1044"/>
      <c r="F201" s="104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3"/>
      <c r="B215" s="1044"/>
      <c r="C215" s="1044"/>
      <c r="D215" s="1044"/>
      <c r="E215" s="1044"/>
      <c r="F215" s="104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3"/>
      <c r="B228" s="1044"/>
      <c r="C228" s="1044"/>
      <c r="D228" s="1044"/>
      <c r="E228" s="1044"/>
      <c r="F228" s="104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3"/>
      <c r="B241" s="1044"/>
      <c r="C241" s="1044"/>
      <c r="D241" s="1044"/>
      <c r="E241" s="1044"/>
      <c r="F241" s="104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3"/>
      <c r="B254" s="1044"/>
      <c r="C254" s="1044"/>
      <c r="D254" s="1044"/>
      <c r="E254" s="1044"/>
      <c r="F254" s="104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2019-07-06T06:19:52Z</cp:lastPrinted>
  <dcterms:created xsi:type="dcterms:W3CDTF">2012-03-13T00:50:25Z</dcterms:created>
  <dcterms:modified xsi:type="dcterms:W3CDTF">2019-07-16T07:05:32Z</dcterms:modified>
</cp:coreProperties>
</file>