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39" sheetId="1" r:id="rId1"/>
  </sheets>
  <definedNames>
    <definedName name="_xlnm.Print_Area" localSheetId="0">'039'!$A$1:$AX$566</definedName>
  </definedNames>
  <calcPr fullCalcOnLoad="1"/>
</workbook>
</file>

<file path=xl/sharedStrings.xml><?xml version="1.0" encoding="utf-8"?>
<sst xmlns="http://schemas.openxmlformats.org/spreadsheetml/2006/main" count="354" uniqueCount="211">
  <si>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</si>
  <si>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</si>
  <si>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</si>
  <si>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</si>
  <si>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</si>
  <si>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</si>
  <si>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</si>
  <si>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</si>
  <si>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</si>
  <si>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</si>
  <si>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</si>
  <si>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</si>
  <si>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</si>
  <si>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</si>
  <si>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</si>
  <si>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</si>
  <si>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</si>
  <si>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</si>
  <si>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</si>
  <si>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</si>
  <si>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</si>
  <si>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</si>
  <si>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</si>
  <si>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</si>
  <si>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</si>
  <si>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</si>
  <si>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</si>
  <si>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</si>
  <si>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</si>
  <si>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</si>
  <si>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</si>
  <si>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</si>
  <si>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</si>
  <si>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</si>
  <si>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</si>
  <si>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</si>
  <si>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</si>
  <si>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</si>
  <si>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</si>
  <si>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</si>
  <si>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</si>
  <si>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</si>
  <si>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</si>
  <si>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</si>
  <si>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</si>
  <si>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</si>
  <si>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</si>
  <si>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</si>
  <si>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</si>
  <si>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</si>
  <si>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</si>
  <si>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</si>
  <si>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</si>
  <si>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</si>
  <si>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</si>
  <si>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</si>
  <si>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</si>
  <si>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</si>
  <si>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</si>
  <si>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</si>
  <si>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</si>
  <si>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</si>
  <si>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</si>
  <si>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</si>
  <si>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</si>
  <si>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</si>
  <si>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</si>
  <si>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</si>
  <si>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</si>
  <si>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</si>
  <si>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</si>
  <si>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</si>
  <si>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</si>
  <si>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</si>
  <si>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</si>
  <si>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</si>
  <si>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</si>
  <si>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</si>
  <si>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</si>
  <si>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</si>
  <si>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</si>
  <si>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</si>
  <si>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</si>
  <si>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</si>
  <si>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</si>
  <si>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</si>
  <si>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</si>
  <si>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</si>
  <si>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</si>
  <si>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</si>
  <si>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</si>
  <si>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</si>
  <si>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</si>
  <si>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</si>
  <si>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</si>
  <si>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</si>
  <si>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</si>
  <si>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</si>
  <si>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</si>
  <si>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</si>
  <si>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緊急時対策総合支援システム調査等委託費</t>
  </si>
  <si>
    <t>昭和57年度</t>
  </si>
  <si>
    <t>エネルギー対策特別会計
（電源開発促進勘定）</t>
  </si>
  <si>
    <t>防災基本計画、原子力災害対策指針</t>
  </si>
  <si>
    <t>□直接実施　　　　　■委託・請負　　　　　□補助　　　　　□負担　　　　　□交付　　　　　□貸付　　　　　□その他</t>
  </si>
  <si>
    <t>関係するすべての道府県（19自治体）を対象として事業を実施し、原子力災害対策の充実を図った。</t>
  </si>
  <si>
    <t>関係するすべての道府県（24自治体）を対象として事業を実施し、原子力災害対策の充実を図った。</t>
  </si>
  <si>
    <t>関係するすべての道府県（24自治体）を対象として事業を実施し、原子力災害対策の充実を図る。</t>
  </si>
  <si>
    <t>緊急時迅速放射能影響予測ネットワークシステム</t>
  </si>
  <si>
    <t>(24)</t>
  </si>
  <si>
    <t>活動実績
（当初
見込み）</t>
  </si>
  <si>
    <t>自治
体数</t>
  </si>
  <si>
    <t>テーマ</t>
  </si>
  <si>
    <t>③防災訓練実施調査（モニタリング関連）
本委託事業において、調査を実施した原子力防災訓練の数</t>
  </si>
  <si>
    <t>訓練数</t>
  </si>
  <si>
    <t>－</t>
  </si>
  <si>
    <t>－</t>
  </si>
  <si>
    <t>(19)</t>
  </si>
  <si>
    <t>(24)</t>
  </si>
  <si>
    <t>(1)</t>
  </si>
  <si>
    <t>百万</t>
  </si>
  <si>
    <t>○</t>
  </si>
  <si>
    <t>災害対策基本法で、「国は、国土並びに国民の生命、身体及び財産を災害から保護する使命を有する」こととされており、国として、地方公共団体及び防災関係者が行う原子力災害対策のより一層の充実を図る必要がある。</t>
  </si>
  <si>
    <t>関係する自治体全てにおいて、原子力災害対策の体制を維持する必要があるが、これらの自治体全てを対象として着実に事業を実施した。</t>
  </si>
  <si>
    <t>本事業は、災害対策基本法に基づき、「国土並びに国民の生命、身体及び財産を災害から保護する」ために実施するものであり、優先度は高い。</t>
  </si>
  <si>
    <t>人件費</t>
  </si>
  <si>
    <t>人件費</t>
  </si>
  <si>
    <t>外注費</t>
  </si>
  <si>
    <t>その他</t>
  </si>
  <si>
    <t>その他</t>
  </si>
  <si>
    <t>一般管理費、旅費、会議費、謝金、物品購入費、消費税</t>
  </si>
  <si>
    <t>担当職員等経費</t>
  </si>
  <si>
    <t>担当職員等経費</t>
  </si>
  <si>
    <t>プログラム作成外注費</t>
  </si>
  <si>
    <t>（公財）原子力安全技術センター</t>
  </si>
  <si>
    <t>「緊急時迅速放射能影響予測ネットワークシステム（SPEEDI）」の予測の精度の検証・向上、機能の拡張等を行う</t>
  </si>
  <si>
    <t>借損料</t>
  </si>
  <si>
    <t>調査システム関連機器借料等</t>
  </si>
  <si>
    <t>雑役務費</t>
  </si>
  <si>
    <t>調査業務に係る機器保守等</t>
  </si>
  <si>
    <t>通信運搬費</t>
  </si>
  <si>
    <t>アメダス等専用回線使用料</t>
  </si>
  <si>
    <t>消耗品費、国内旅費、印刷製本費、光熱水費、一般管理費、消費税相当額</t>
  </si>
  <si>
    <t>電子式の積算線量計を用いて空間線量率を測定するシステムの技術調査を行う</t>
  </si>
  <si>
    <t>国内旅費、外注費、一般管理費、消費税</t>
  </si>
  <si>
    <t>A.（公財）原子力安全技術センター</t>
  </si>
  <si>
    <t>B.（公財）原子力安全技術センター</t>
  </si>
  <si>
    <t>C.（公財）原子力安全技術センター</t>
  </si>
  <si>
    <t>特別会計に関する法律第85条第6項
特別会計に関する法律施行令第51条第7項第10号</t>
  </si>
  <si>
    <t xml:space="preserve">原子力災害発生時の対策のうち、放射性物質による環境の汚染の状況を把握するための監視及び測定に資するシステムを検証・維持し、地方公共団体又は防災関係者の原子力災害対策のより一層の充実を図る。
</t>
  </si>
  <si>
    <t>事業費</t>
  </si>
  <si>
    <t>業務担当職員及び業務補助者の経費</t>
  </si>
  <si>
    <t>国内旅費、会場借用費、謝金等の経費</t>
  </si>
  <si>
    <t>その他</t>
  </si>
  <si>
    <t>一般管理費、消費税</t>
  </si>
  <si>
    <t>E.　（独）放射線医学総合研究所</t>
  </si>
  <si>
    <t>被ばく患者救急医療体制実効性向上調査</t>
  </si>
  <si>
    <t>被ばく医療体制実効性向上調査</t>
  </si>
  <si>
    <t>(1)原子力災害時には、国は緊急時モニタリングの結果の集約、解析及び評価を行うことや可能な範囲で放射性物質の放出状況の推定を行うこととされており、その際、精緻化された気象データや放出源情報が得られた場合の大気中拡散解析の結果を参考にすることとされている。このため、放射性物質の大気中拡散計算システムである「緊急時迅速放射能影響予測ネットワークシステム」（ＳＰＥＥＤＩ）の運用等を行う。
(2)原子力災害対策指針では、空間線量率の実測値を基に避難等の防護措置の実施の判断を下すこととしている。指針に沿った防護措置の実施の判断のために、コストパフォーマンスに優れた電子式の積算線量計を用いて空間線量率を測定するシステム（簡易型空間線量率測定システム）に係る技術調査等を実施し、緊急時モニタリングの精度に係る検討の一助とする。
(3)東京電力福島第一原子力発電所事故において、被災地域における医療体制が十分に機能できなかった課題等を踏まえ、専門家の意見を聴取しつつ、被ばく医療や救急医療などの実効性を確保することができるような、新たな原子力災害医療のあり方を検討する。
なお、24年度以前は下記項目について事業を行っていた。
①緊急時迅速放射能影響予測ネットワークシステム調査
原子力施設立地あるいは原子力施設周辺道府県における放射性物質の大気中拡散状況の把握に係る体制の現状等について調査するとともに、大気中拡散予測に資する情報を得るためのシステムである「緊急時迅速放射能影響予測ネットワークシステム（SPEEDI）」の精度の向上に関する調査を行う。
②モニタリング技術調査
放射線や放射能の状況を効率的かつ効果的に把握するためのモニタリング技術に関する総合的な調査を実施する。
③防災訓練実施調査（モニタリング関連）
国及び地方公共団体等が主催する原子力防災訓練（モニタリング関連）の実態調査及び支援・評価を行い、防災訓練の実効性の向上を図る。
④三次被ばく医療体制整備調査
被ばく患者が発生した際の専門家の現地派遣・患者の搬送体制の整備状況等について調査・検討する。</t>
  </si>
  <si>
    <t>(1)及び①緊急時迅速放射能影響予測ネットワークシステム調査
本委託事業において、調査を実施した道府県の数</t>
  </si>
  <si>
    <t>(2)及び②モニタリング技術調査
本委託事業において、検討したテーマ数</t>
  </si>
  <si>
    <t>(3)及び④三次被ばく医療体制整備調査
本委託事業において、被ばく医療体制実効性向上について調査した道府県の数。</t>
  </si>
  <si>
    <t>（２）及び②モニタリング技術調査
事業コスト÷テーマ数　　　　　　　　　　　　　　</t>
  </si>
  <si>
    <t>（１）及び①緊急時迅速放射能影響予測ネットワークシステム調査
事業コスト÷自治体数　　　　　　　　　　　　　　</t>
  </si>
  <si>
    <t>③防災訓練実施調査
事業コスト÷訓練数　　　　　</t>
  </si>
  <si>
    <t>（３）及び④三次被ばく医療体制整備調査
事業コスト÷自治体数</t>
  </si>
  <si>
    <t>D.（国立大学法人）広島大学</t>
  </si>
  <si>
    <t>SPEEDIシステムの保守管理を行う</t>
  </si>
  <si>
    <t>（原子力規制委員会）</t>
  </si>
  <si>
    <t>４．原子力災害対策及び放射線モニタリング対策の充実</t>
  </si>
  <si>
    <t>関係するすべての道府県を対象として事業を実施し、原子力災害対策の充実を図る。</t>
  </si>
  <si>
    <t>-</t>
  </si>
  <si>
    <t>-</t>
  </si>
  <si>
    <t>緊急時迅速放射能影響予測ネットワークシステム調査事業コスト÷自治体数</t>
  </si>
  <si>
    <t>768/19</t>
  </si>
  <si>
    <t>モニタリング技術調査事業コスト÷テーマ数</t>
  </si>
  <si>
    <t>防災訓練実施調査事業コスト÷訓練数</t>
  </si>
  <si>
    <t>三次被ばく医療体制整備調査事業コスト÷自治体数</t>
  </si>
  <si>
    <t>88/1</t>
  </si>
  <si>
    <t>4/1</t>
  </si>
  <si>
    <t>16/3</t>
  </si>
  <si>
    <t>905/24</t>
  </si>
  <si>
    <t xml:space="preserve"> 17 /19</t>
  </si>
  <si>
    <t>43/24</t>
  </si>
  <si>
    <t xml:space="preserve">  22/24</t>
  </si>
  <si>
    <t>91/13</t>
  </si>
  <si>
    <t>65/13</t>
  </si>
  <si>
    <t>(13)</t>
  </si>
  <si>
    <t>550/24</t>
  </si>
  <si>
    <t>効率性等に留意しつつ執行し、引き続き、地方公共団体及び防災関係者が行う原子力災害対策の充実を図る必要がある。なお、（２）及び（３）については、平成25年度で終了。</t>
  </si>
  <si>
    <t>746/24</t>
  </si>
  <si>
    <t>原子力規制委員会　原子力規制庁
放射線防護対策部</t>
  </si>
  <si>
    <r>
      <t>原子力施設が立地あるいは隣接する道府県（※１）すべてを対象として、モニタリング技術の水準を踏まえつつ、放射性物質の拡散状況の把握並びに緊急被ばく医療に係る体制（※２）及びモニタリングに係る訓練の実施状況（※３）に係る調査を実施し、改善点について検討することで、これらの道府県すべてにおける原子力災害対策の充実を図る</t>
    </r>
    <r>
      <rPr>
        <sz val="11"/>
        <rFont val="ＭＳ Ｐゴシック"/>
        <family val="3"/>
      </rPr>
      <t>ものであり、定量的な目標を設定することは困難。
※１該当する道府県は以下のとおり。
平成23年度まで…
北海道、青森県、宮城県、福島県、茨城県、神奈川県、新潟県、石川県、福井県、静岡県、京都府、大阪府、鳥取県、島根県、岡山県、愛媛県、佐賀県、長崎県及び鹿児島県
平成24年度以降…
平成23年度までの道府県に加え、富山県、岐阜県、滋賀県、山口県及び福岡県
※２は平成25年度まで
※３は平成24年度まで</t>
    </r>
  </si>
  <si>
    <r>
      <t>民間に対する委託については、十分な公告期間（20日間）を確保し、一般競争入札（総合評価落札方式）により受託者を選定しており、内容面についての審査を経た上で契約を行っている。</t>
    </r>
    <r>
      <rPr>
        <sz val="11"/>
        <rFont val="ＭＳ Ｐゴシック"/>
        <family val="3"/>
      </rPr>
      <t>内容についても精査し、事業コストを縮減した。また、額の確定を実施し、費目・使途が事業目的に即していることを確認している。</t>
    </r>
  </si>
  <si>
    <t>（公財）原子力安全技術センター</t>
  </si>
  <si>
    <t>（公財）原子力安全技術センター</t>
  </si>
  <si>
    <t>（国立大学法人）広島大学</t>
  </si>
  <si>
    <t>（国立大学法人）広島大学</t>
  </si>
  <si>
    <t>（独）放射線医学総合研究所</t>
  </si>
  <si>
    <t>（独）放射線医学総合研究所</t>
  </si>
  <si>
    <t>監視情報課長
　荒木　真一
原子力防災政策課長
　森下　泰</t>
  </si>
  <si>
    <r>
      <t xml:space="preserve">監視情報課
</t>
    </r>
    <r>
      <rPr>
        <sz val="11"/>
        <rFont val="ＭＳ Ｐゴシック"/>
        <family val="3"/>
      </rPr>
      <t xml:space="preserve">原子力防災政策課
</t>
    </r>
  </si>
  <si>
    <t>039</t>
  </si>
  <si>
    <t>事業内容の
一部改善</t>
  </si>
  <si>
    <t>引き続き効率的に事業を実施すること。また、入札を行ったものが一者応札のみとなっているため、その原因や課題等を明確にし、競争性が確保されるよう入札方法等の改善を図ること。</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</si>
  <si>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</si>
  <si>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とともに、防災対策の検討状況を踏まえて事業内容の点検を行い、概算要求に反映した。</t>
  </si>
  <si>
    <t>支出先上位１０者リスト</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</si>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</sst>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 numFmtId="184" formatCode="0.0"/>
    <numFmt numFmtId="185" formatCode="0.000"/>
    <numFmt numFmtId="186" formatCode="#,##0.0;[Red]\-#,##0.0"/>
    <numFmt numFmtId="187" formatCode="#,##0.000;[Red]\-#,##0.000"/>
    <numFmt numFmtId="188" formatCode="#,##0.0000;[Red]\-#,##0.0000"/>
    <numFmt numFmtId="189"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ashed"/>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9" xfId="0" applyBorder="1" applyAlignment="1">
      <alignment vertical="center"/>
    </xf>
    <xf numFmtId="189" fontId="0" fillId="34" borderId="20" xfId="0" applyNumberFormat="1" applyFont="1" applyFill="1" applyBorder="1" applyAlignment="1">
      <alignment horizontal="center" vertical="center"/>
    </xf>
    <xf numFmtId="189" fontId="0" fillId="34" borderId="21" xfId="0" applyNumberFormat="1" applyFont="1" applyFill="1" applyBorder="1" applyAlignment="1">
      <alignment horizontal="center" vertical="center"/>
    </xf>
    <xf numFmtId="189" fontId="0" fillId="34" borderId="22" xfId="0" applyNumberFormat="1" applyFont="1" applyFill="1" applyBorder="1" applyAlignment="1">
      <alignment horizontal="center" vertical="center"/>
    </xf>
    <xf numFmtId="0" fontId="0" fillId="33" borderId="23" xfId="0" applyFont="1" applyFill="1" applyBorder="1" applyAlignment="1">
      <alignment vertical="center"/>
    </xf>
    <xf numFmtId="0" fontId="10" fillId="0" borderId="23" xfId="0" applyFont="1" applyBorder="1" applyAlignment="1">
      <alignment vertical="center" wrapText="1"/>
    </xf>
    <xf numFmtId="0" fontId="10" fillId="0" borderId="23"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xf>
    <xf numFmtId="38" fontId="0" fillId="0" borderId="23" xfId="49" applyNumberFormat="1" applyFont="1" applyBorder="1" applyAlignment="1">
      <alignment vertical="center" wrapText="1"/>
    </xf>
    <xf numFmtId="38" fontId="0" fillId="0" borderId="23" xfId="49"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182" fontId="0" fillId="0" borderId="26" xfId="0" applyNumberFormat="1" applyFont="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26" xfId="0"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24" xfId="0" applyFont="1" applyFill="1" applyBorder="1" applyAlignment="1" quotePrefix="1">
      <alignment horizontal="right" vertical="center"/>
    </xf>
    <xf numFmtId="0" fontId="2" fillId="0" borderId="25" xfId="0" applyFont="1" applyFill="1" applyBorder="1" applyAlignment="1" quotePrefix="1">
      <alignment horizontal="right" vertical="center"/>
    </xf>
    <xf numFmtId="0" fontId="2" fillId="0" borderId="26" xfId="0" applyFont="1" applyFill="1" applyBorder="1" applyAlignment="1" quotePrefix="1">
      <alignment horizontal="right" vertical="center"/>
    </xf>
    <xf numFmtId="0" fontId="2" fillId="0" borderId="37" xfId="0" applyFont="1" applyFill="1" applyBorder="1" applyAlignment="1">
      <alignment horizontal="center" vertical="center" wrapText="1"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Font="1" applyFill="1" applyBorder="1" applyAlignment="1" quotePrefix="1">
      <alignment horizontal="center"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17" fontId="0" fillId="0" borderId="24" xfId="0" applyNumberFormat="1" applyFont="1" applyFill="1" applyBorder="1" applyAlignment="1" quotePrefix="1">
      <alignment horizontal="center" vertical="center" wrapText="1"/>
    </xf>
    <xf numFmtId="182" fontId="0" fillId="0" borderId="25" xfId="0" applyNumberFormat="1" applyFont="1" applyBorder="1" applyAlignment="1">
      <alignment vertical="center"/>
    </xf>
    <xf numFmtId="182" fontId="0" fillId="0" borderId="26" xfId="0" applyNumberFormat="1" applyFont="1" applyBorder="1" applyAlignment="1">
      <alignment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shrinkToFit="1"/>
    </xf>
    <xf numFmtId="0" fontId="0" fillId="35" borderId="16" xfId="0" applyFont="1" applyFill="1" applyBorder="1" applyAlignment="1">
      <alignment vertical="center" shrinkToFit="1"/>
    </xf>
    <xf numFmtId="0" fontId="0" fillId="35" borderId="43" xfId="0" applyFont="1" applyFill="1" applyBorder="1" applyAlignment="1">
      <alignment vertical="center" shrinkToFit="1"/>
    </xf>
    <xf numFmtId="0" fontId="0" fillId="0" borderId="44"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45" xfId="0" applyFont="1" applyFill="1" applyBorder="1" applyAlignment="1">
      <alignment vertical="center" textRotation="255"/>
    </xf>
    <xf numFmtId="0" fontId="0" fillId="0" borderId="40" xfId="0" applyFont="1" applyBorder="1" applyAlignment="1">
      <alignment vertical="center"/>
    </xf>
    <xf numFmtId="0" fontId="0" fillId="0" borderId="46" xfId="0"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82" fontId="0" fillId="0" borderId="24" xfId="0" applyNumberFormat="1" applyFont="1" applyBorder="1" applyAlignment="1">
      <alignment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2" xfId="0" applyFont="1" applyFill="1" applyBorder="1" applyAlignment="1">
      <alignment horizontal="center" vertical="center"/>
    </xf>
    <xf numFmtId="0" fontId="18"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176" fontId="0" fillId="0" borderId="59" xfId="0" applyNumberFormat="1" applyFont="1" applyBorder="1" applyAlignment="1">
      <alignment horizontal="right"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58" fillId="0" borderId="54" xfId="0" applyNumberFormat="1" applyFont="1" applyBorder="1" applyAlignment="1">
      <alignment horizontal="right" vertical="center"/>
    </xf>
    <xf numFmtId="176" fontId="58" fillId="0" borderId="52" xfId="0" applyNumberFormat="1" applyFont="1" applyBorder="1" applyAlignment="1">
      <alignment horizontal="right" vertical="center"/>
    </xf>
    <xf numFmtId="176" fontId="58" fillId="0" borderId="55" xfId="0" applyNumberFormat="1" applyFont="1" applyBorder="1" applyAlignment="1">
      <alignment horizontal="right" vertical="center"/>
    </xf>
    <xf numFmtId="176" fontId="58" fillId="0" borderId="20"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56"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0" fillId="34" borderId="74" xfId="0" applyFont="1" applyFill="1" applyBorder="1" applyAlignment="1">
      <alignment horizontal="center" vertical="top"/>
    </xf>
    <xf numFmtId="0" fontId="0" fillId="34" borderId="21" xfId="0" applyFont="1" applyFill="1" applyBorder="1" applyAlignment="1">
      <alignment horizontal="center" vertical="top"/>
    </xf>
    <xf numFmtId="0" fontId="0" fillId="34" borderId="22" xfId="0" applyFont="1" applyFill="1" applyBorder="1" applyAlignment="1">
      <alignment horizontal="center" vertical="top"/>
    </xf>
    <xf numFmtId="0" fontId="0" fillId="34" borderId="75" xfId="0" applyFont="1" applyFill="1" applyBorder="1" applyAlignment="1">
      <alignment horizontal="center" vertical="top"/>
    </xf>
    <xf numFmtId="0" fontId="0" fillId="0" borderId="75" xfId="0" applyFont="1" applyFill="1" applyBorder="1" applyAlignment="1">
      <alignment horizontal="center" vertical="top"/>
    </xf>
    <xf numFmtId="0" fontId="0" fillId="34" borderId="19"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44" xfId="0" applyFont="1" applyFill="1" applyBorder="1" applyAlignment="1">
      <alignment vertical="center" wrapText="1"/>
    </xf>
    <xf numFmtId="0" fontId="0" fillId="0" borderId="21"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1" xfId="0" applyFont="1" applyFill="1" applyBorder="1" applyAlignment="1">
      <alignment horizontal="center" vertical="center"/>
    </xf>
    <xf numFmtId="0" fontId="58" fillId="34" borderId="74" xfId="0" applyFont="1" applyFill="1" applyBorder="1" applyAlignment="1">
      <alignment horizontal="center" vertical="top"/>
    </xf>
    <xf numFmtId="0" fontId="58" fillId="34" borderId="21" xfId="0" applyFont="1" applyFill="1" applyBorder="1" applyAlignment="1">
      <alignment horizontal="center" vertical="top"/>
    </xf>
    <xf numFmtId="0" fontId="58" fillId="34" borderId="22" xfId="0" applyFont="1" applyFill="1" applyBorder="1" applyAlignment="1">
      <alignment horizontal="center" vertical="top"/>
    </xf>
    <xf numFmtId="0" fontId="0" fillId="34" borderId="78" xfId="0" applyFont="1" applyFill="1" applyBorder="1" applyAlignment="1">
      <alignment horizontal="center" vertical="top"/>
    </xf>
    <xf numFmtId="0" fontId="0" fillId="34" borderId="79" xfId="0" applyFont="1" applyFill="1" applyBorder="1" applyAlignment="1">
      <alignment horizontal="center" vertical="top"/>
    </xf>
    <xf numFmtId="0" fontId="0" fillId="34" borderId="80" xfId="0" applyFont="1" applyFill="1" applyBorder="1" applyAlignment="1">
      <alignment horizontal="center" vertical="top"/>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0" fillId="34" borderId="84"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0" fillId="34" borderId="59" xfId="0" applyFont="1" applyFill="1" applyBorder="1" applyAlignment="1">
      <alignment horizontal="left" vertical="center" wrapText="1"/>
    </xf>
    <xf numFmtId="1" fontId="0" fillId="34" borderId="60" xfId="0" applyNumberFormat="1" applyFont="1" applyFill="1" applyBorder="1" applyAlignment="1">
      <alignment horizontal="center" vertical="center"/>
    </xf>
    <xf numFmtId="1" fontId="0" fillId="34" borderId="58" xfId="0" applyNumberFormat="1" applyFont="1" applyFill="1" applyBorder="1" applyAlignment="1">
      <alignment horizontal="center" vertical="center"/>
    </xf>
    <xf numFmtId="1" fontId="0" fillId="34" borderId="59" xfId="0" applyNumberFormat="1" applyFont="1" applyFill="1" applyBorder="1" applyAlignment="1">
      <alignment horizontal="center" vertical="center"/>
    </xf>
    <xf numFmtId="0" fontId="0" fillId="34" borderId="45"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176" fontId="0" fillId="34" borderId="39" xfId="0" applyNumberFormat="1" applyFont="1" applyFill="1" applyBorder="1" applyAlignment="1">
      <alignment horizontal="center" vertical="center"/>
    </xf>
    <xf numFmtId="176" fontId="0" fillId="34" borderId="40" xfId="0" applyNumberFormat="1" applyFont="1" applyFill="1" applyBorder="1" applyAlignment="1">
      <alignment horizontal="center" vertical="center"/>
    </xf>
    <xf numFmtId="176" fontId="0" fillId="34" borderId="41"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34" borderId="37" xfId="0" applyFont="1" applyFill="1" applyBorder="1" applyAlignment="1">
      <alignment horizontal="center" vertical="top"/>
    </xf>
    <xf numFmtId="0" fontId="0" fillId="34" borderId="29" xfId="0" applyFont="1" applyFill="1" applyBorder="1" applyAlignment="1">
      <alignment horizontal="center" vertical="top"/>
    </xf>
    <xf numFmtId="0" fontId="0" fillId="34" borderId="82" xfId="0" applyFont="1" applyFill="1" applyBorder="1" applyAlignment="1">
      <alignment horizontal="center" vertical="top"/>
    </xf>
    <xf numFmtId="0" fontId="58" fillId="34" borderId="75" xfId="0" applyFont="1" applyFill="1" applyBorder="1" applyAlignment="1">
      <alignment horizontal="center" vertical="top"/>
    </xf>
    <xf numFmtId="0" fontId="0" fillId="36" borderId="81"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0" fillId="36" borderId="2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82" xfId="0" applyFont="1" applyFill="1" applyBorder="1" applyAlignment="1">
      <alignment horizontal="center" vertical="center"/>
    </xf>
    <xf numFmtId="0" fontId="15" fillId="35" borderId="37" xfId="0" applyFont="1" applyFill="1" applyBorder="1" applyAlignment="1">
      <alignment horizontal="center" vertical="center" wrapText="1" shrinkToFit="1"/>
    </xf>
    <xf numFmtId="0" fontId="15" fillId="35" borderId="29" xfId="0" applyFont="1" applyFill="1" applyBorder="1" applyAlignment="1">
      <alignment horizontal="center" vertical="center" shrinkToFit="1"/>
    </xf>
    <xf numFmtId="0" fontId="15" fillId="35" borderId="30" xfId="0" applyFont="1" applyFill="1" applyBorder="1" applyAlignment="1">
      <alignment horizontal="center" vertical="center" shrinkToFit="1"/>
    </xf>
    <xf numFmtId="0" fontId="15" fillId="35" borderId="19" xfId="0" applyFont="1" applyFill="1" applyBorder="1" applyAlignment="1">
      <alignment horizontal="center" vertical="center" wrapText="1" shrinkToFit="1"/>
    </xf>
    <xf numFmtId="0" fontId="15" fillId="35" borderId="0" xfId="0" applyFont="1" applyFill="1" applyBorder="1" applyAlignment="1">
      <alignment horizontal="center" vertical="center" shrinkToFit="1"/>
    </xf>
    <xf numFmtId="0" fontId="15" fillId="35" borderId="86" xfId="0" applyFont="1" applyFill="1" applyBorder="1" applyAlignment="1">
      <alignment horizontal="center" vertical="center" shrinkToFit="1"/>
    </xf>
    <xf numFmtId="0" fontId="0" fillId="33" borderId="62" xfId="0" applyFont="1" applyFill="1" applyBorder="1" applyAlignment="1">
      <alignment horizontal="center" vertical="center"/>
    </xf>
    <xf numFmtId="0" fontId="0" fillId="33" borderId="26" xfId="0" applyFont="1" applyFill="1" applyBorder="1" applyAlignment="1">
      <alignment horizontal="center" vertical="center"/>
    </xf>
    <xf numFmtId="0" fontId="12" fillId="33" borderId="8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3" xfId="0" applyFont="1" applyBorder="1" applyAlignment="1">
      <alignment horizontal="center" vertical="center"/>
    </xf>
    <xf numFmtId="189" fontId="0" fillId="0" borderId="24" xfId="0" applyNumberFormat="1" applyFont="1" applyFill="1" applyBorder="1" applyAlignment="1">
      <alignment horizontal="center" vertical="center"/>
    </xf>
    <xf numFmtId="189" fontId="0" fillId="0" borderId="25" xfId="0" applyNumberFormat="1" applyFont="1" applyFill="1" applyBorder="1" applyAlignment="1">
      <alignment horizontal="center" vertical="center"/>
    </xf>
    <xf numFmtId="189" fontId="0" fillId="0" borderId="26" xfId="0" applyNumberFormat="1" applyFont="1" applyFill="1" applyBorder="1" applyAlignment="1">
      <alignment horizontal="center" vertical="center"/>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12" fillId="33" borderId="88"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6"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23" xfId="42" applyNumberFormat="1" applyFont="1" applyFill="1" applyBorder="1" applyAlignment="1">
      <alignment horizontal="center" vertical="center"/>
    </xf>
    <xf numFmtId="182" fontId="0" fillId="0" borderId="23" xfId="42" applyNumberFormat="1" applyFont="1" applyFill="1" applyBorder="1" applyAlignment="1">
      <alignment horizontal="center" vertical="center"/>
    </xf>
    <xf numFmtId="189"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9" fontId="0" fillId="0" borderId="54" xfId="0" applyNumberFormat="1" applyFont="1" applyFill="1" applyBorder="1" applyAlignment="1">
      <alignment horizontal="center" vertical="center"/>
    </xf>
    <xf numFmtId="189" fontId="0" fillId="0" borderId="52" xfId="0" applyNumberFormat="1" applyFont="1" applyFill="1" applyBorder="1" applyAlignment="1">
      <alignment horizontal="center" vertical="center"/>
    </xf>
    <xf numFmtId="189" fontId="0" fillId="0" borderId="53"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9" fontId="0" fillId="0" borderId="23"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9" fontId="0" fillId="34" borderId="2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9" fontId="0" fillId="34" borderId="75"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9" fontId="0" fillId="34" borderId="60" xfId="0" applyNumberFormat="1" applyFont="1" applyFill="1" applyBorder="1" applyAlignment="1">
      <alignment horizontal="center" vertical="center"/>
    </xf>
    <xf numFmtId="189" fontId="0" fillId="34" borderId="58" xfId="0" applyNumberFormat="1" applyFont="1" applyFill="1" applyBorder="1" applyAlignment="1">
      <alignment horizontal="center" vertical="center"/>
    </xf>
    <xf numFmtId="189" fontId="0" fillId="34" borderId="59" xfId="0" applyNumberFormat="1" applyFont="1" applyFill="1" applyBorder="1" applyAlignment="1">
      <alignment horizontal="center" vertical="center"/>
    </xf>
    <xf numFmtId="0" fontId="8" fillId="33" borderId="10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62" xfId="61" applyFont="1" applyFill="1" applyBorder="1" applyAlignment="1" applyProtection="1">
      <alignment vertical="center" wrapText="1"/>
      <protection/>
    </xf>
    <xf numFmtId="0" fontId="10" fillId="0" borderId="25"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81"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9" xfId="61" applyFont="1" applyFill="1" applyBorder="1" applyAlignment="1">
      <alignment horizontal="center" vertical="center" shrinkToFit="1"/>
      <protection/>
    </xf>
    <xf numFmtId="0" fontId="0" fillId="0" borderId="29"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11" fillId="0" borderId="62"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left" vertical="center" wrapText="1" shrinkToFit="1"/>
      <protection/>
    </xf>
    <xf numFmtId="0" fontId="11" fillId="0" borderId="25" xfId="62" applyFont="1" applyFill="1" applyBorder="1" applyAlignment="1" applyProtection="1">
      <alignment horizontal="left" vertical="center" shrinkToFit="1"/>
      <protection/>
    </xf>
    <xf numFmtId="0" fontId="11" fillId="0" borderId="27" xfId="62" applyFont="1" applyFill="1" applyBorder="1" applyAlignment="1" applyProtection="1">
      <alignment horizontal="left"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02"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1" fillId="0" borderId="25" xfId="62" applyFont="1" applyFill="1" applyBorder="1" applyAlignment="1" applyProtection="1">
      <alignment horizontal="center" vertical="center" wrapText="1"/>
      <protection/>
    </xf>
    <xf numFmtId="0" fontId="11" fillId="0" borderId="2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6" fillId="0" borderId="79" xfId="0" applyFont="1" applyBorder="1" applyAlignment="1" quotePrefix="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11" fillId="0" borderId="105"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10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8" fillId="33" borderId="106"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8" fillId="0" borderId="105" xfId="0" applyFont="1" applyFill="1" applyBorder="1" applyAlignment="1">
      <alignment horizontal="center" vertical="center"/>
    </xf>
    <xf numFmtId="0" fontId="18" fillId="0" borderId="72" xfId="0" applyFont="1" applyBorder="1" applyAlignment="1">
      <alignment horizontal="center" vertical="center"/>
    </xf>
    <xf numFmtId="0" fontId="18" fillId="0" borderId="107" xfId="0" applyFont="1" applyBorder="1" applyAlignment="1">
      <alignment horizontal="center" vertical="center"/>
    </xf>
    <xf numFmtId="0" fontId="18" fillId="0" borderId="73" xfId="0" applyFon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16"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12" fillId="34" borderId="8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108" xfId="0" applyFont="1" applyFill="1" applyBorder="1" applyAlignment="1">
      <alignment vertical="center" wrapText="1"/>
    </xf>
    <xf numFmtId="0" fontId="0" fillId="0" borderId="40" xfId="0" applyFont="1" applyBorder="1" applyAlignment="1">
      <alignment vertical="center" wrapText="1"/>
    </xf>
    <xf numFmtId="0" fontId="0" fillId="0" borderId="46" xfId="0" applyFont="1" applyBorder="1" applyAlignment="1">
      <alignment vertical="center" wrapText="1"/>
    </xf>
    <xf numFmtId="0" fontId="0" fillId="0" borderId="108" xfId="0" applyFont="1" applyBorder="1" applyAlignment="1">
      <alignment vertical="center" wrapText="1"/>
    </xf>
    <xf numFmtId="0" fontId="0" fillId="0" borderId="45" xfId="0" applyFont="1" applyFill="1" applyBorder="1" applyAlignment="1">
      <alignment vertical="center" textRotation="255"/>
    </xf>
    <xf numFmtId="0" fontId="0" fillId="0" borderId="40" xfId="0" applyFont="1" applyBorder="1" applyAlignment="1">
      <alignment vertical="center" textRotation="255"/>
    </xf>
    <xf numFmtId="0" fontId="0" fillId="0" borderId="109" xfId="0" applyFont="1" applyBorder="1" applyAlignment="1">
      <alignment vertical="center" textRotation="255"/>
    </xf>
    <xf numFmtId="0" fontId="19"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112" xfId="0" applyFont="1" applyFill="1" applyBorder="1" applyAlignment="1">
      <alignment horizontal="left" vertical="center"/>
    </xf>
    <xf numFmtId="0" fontId="0" fillId="0" borderId="49" xfId="0" applyFont="1" applyFill="1" applyBorder="1" applyAlignment="1">
      <alignment horizontal="left"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34" borderId="28"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0" borderId="82" xfId="0" applyFont="1" applyFill="1" applyBorder="1" applyAlignment="1">
      <alignment vertical="center" wrapText="1"/>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0" borderId="41" xfId="0" applyFont="1" applyBorder="1" applyAlignment="1">
      <alignment horizontal="center" vertical="center"/>
    </xf>
    <xf numFmtId="0" fontId="0" fillId="0" borderId="116"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16" fillId="33" borderId="69"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40" xfId="0" applyFont="1" applyBorder="1" applyAlignment="1">
      <alignment horizontal="left" vertical="center"/>
    </xf>
    <xf numFmtId="0" fontId="0" fillId="0" borderId="46" xfId="0" applyFont="1" applyBorder="1" applyAlignment="1">
      <alignment horizontal="left" vertical="center"/>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117" xfId="0" applyFont="1" applyBorder="1" applyAlignment="1">
      <alignment horizontal="center" vertical="center"/>
    </xf>
    <xf numFmtId="0" fontId="0" fillId="36"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3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2" fillId="33" borderId="8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4"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45" xfId="0" applyFont="1" applyFill="1" applyBorder="1" applyAlignment="1">
      <alignment vertical="center" textRotation="255" wrapText="1"/>
    </xf>
    <xf numFmtId="0" fontId="0" fillId="0" borderId="40" xfId="0" applyFont="1" applyBorder="1" applyAlignment="1">
      <alignment vertical="center"/>
    </xf>
    <xf numFmtId="0" fontId="0" fillId="0" borderId="109" xfId="0" applyFont="1" applyBorder="1" applyAlignment="1">
      <alignment vertical="center"/>
    </xf>
    <xf numFmtId="0" fontId="12" fillId="33" borderId="87"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15" xfId="0" applyBorder="1" applyAlignment="1">
      <alignment horizontal="center" vertical="center" textRotation="255"/>
    </xf>
    <xf numFmtId="0" fontId="0" fillId="0" borderId="60" xfId="0" applyFont="1" applyBorder="1" applyAlignment="1">
      <alignment horizontal="center"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19" fillId="36" borderId="129" xfId="0" applyFont="1" applyFill="1" applyBorder="1" applyAlignment="1">
      <alignment horizontal="center" vertical="center" wrapText="1"/>
    </xf>
    <xf numFmtId="0" fontId="0" fillId="36" borderId="130" xfId="0" applyFont="1" applyFill="1" applyBorder="1" applyAlignment="1">
      <alignment horizontal="center" vertical="center" wrapText="1"/>
    </xf>
    <xf numFmtId="0" fontId="19" fillId="36"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34" borderId="134" xfId="0" applyFont="1" applyFill="1" applyBorder="1" applyAlignment="1">
      <alignment horizontal="center" vertical="center" wrapText="1"/>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0" borderId="135" xfId="0" applyFont="1" applyFill="1" applyBorder="1" applyAlignment="1">
      <alignment vertical="center" wrapText="1"/>
    </xf>
    <xf numFmtId="0" fontId="0" fillId="0" borderId="137" xfId="0" applyFont="1" applyFill="1" applyBorder="1" applyAlignment="1">
      <alignment vertical="center" wrapText="1"/>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34" borderId="54" xfId="0" applyFont="1" applyFill="1" applyBorder="1" applyAlignment="1">
      <alignment horizontal="center" vertical="top"/>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0" fillId="34" borderId="140" xfId="0" applyFont="1" applyFill="1" applyBorder="1" applyAlignment="1">
      <alignment horizontal="center" vertical="top"/>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189" fontId="0" fillId="0" borderId="20" xfId="0" applyNumberFormat="1" applyFont="1" applyFill="1" applyBorder="1" applyAlignment="1">
      <alignment horizontal="center" vertical="center"/>
    </xf>
    <xf numFmtId="189" fontId="0" fillId="0" borderId="21" xfId="0" applyNumberFormat="1" applyFont="1" applyFill="1" applyBorder="1" applyAlignment="1">
      <alignment horizontal="center" vertical="center"/>
    </xf>
    <xf numFmtId="189" fontId="0" fillId="0" borderId="22"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23" xfId="0" applyFont="1" applyBorder="1" applyAlignment="1">
      <alignment horizontal="center" vertical="center"/>
    </xf>
    <xf numFmtId="0" fontId="0" fillId="0" borderId="27" xfId="0" applyFont="1" applyFill="1" applyBorder="1" applyAlignment="1">
      <alignment horizontal="left" vertical="top"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29"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93</xdr:row>
      <xdr:rowOff>514350</xdr:rowOff>
    </xdr:from>
    <xdr:to>
      <xdr:col>27</xdr:col>
      <xdr:colOff>95250</xdr:colOff>
      <xdr:row>94</xdr:row>
      <xdr:rowOff>447675</xdr:rowOff>
    </xdr:to>
    <xdr:sp>
      <xdr:nvSpPr>
        <xdr:cNvPr id="1" name="大かっこ 3"/>
        <xdr:cNvSpPr>
          <a:spLocks/>
        </xdr:cNvSpPr>
      </xdr:nvSpPr>
      <xdr:spPr>
        <a:xfrm>
          <a:off x="2819400" y="45929550"/>
          <a:ext cx="2676525" cy="600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緊急時放射線モニタリングの実効性向上</a:t>
          </a:r>
        </a:p>
      </xdr:txBody>
    </xdr:sp>
    <xdr:clientData/>
  </xdr:twoCellAnchor>
  <xdr:twoCellAnchor>
    <xdr:from>
      <xdr:col>7</xdr:col>
      <xdr:colOff>104775</xdr:colOff>
      <xdr:row>98</xdr:row>
      <xdr:rowOff>552450</xdr:rowOff>
    </xdr:from>
    <xdr:to>
      <xdr:col>20</xdr:col>
      <xdr:colOff>114300</xdr:colOff>
      <xdr:row>102</xdr:row>
      <xdr:rowOff>28575</xdr:rowOff>
    </xdr:to>
    <xdr:sp>
      <xdr:nvSpPr>
        <xdr:cNvPr id="2" name="大かっこ 4"/>
        <xdr:cNvSpPr>
          <a:spLocks/>
        </xdr:cNvSpPr>
      </xdr:nvSpPr>
      <xdr:spPr>
        <a:xfrm>
          <a:off x="1504950" y="49301400"/>
          <a:ext cx="2609850" cy="2009775"/>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原子力災害時には、放射線量等のモニタリングの結果に基づき、原子力施設から大気中に放出された放射性物質の拡散の様子の予測結果等を参考に、避難等の防護措置を検討することが必要であり、大気中拡散状況を把握するためのシステムである「緊急時迅速放射能影響予測ネットワークシステム（</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の予測の精度の検証・向上、機能の改善等を行う。</a:t>
          </a:r>
        </a:p>
      </xdr:txBody>
    </xdr:sp>
    <xdr:clientData/>
  </xdr:twoCellAnchor>
  <xdr:twoCellAnchor>
    <xdr:from>
      <xdr:col>21</xdr:col>
      <xdr:colOff>123825</xdr:colOff>
      <xdr:row>90</xdr:row>
      <xdr:rowOff>333375</xdr:rowOff>
    </xdr:from>
    <xdr:to>
      <xdr:col>35</xdr:col>
      <xdr:colOff>76200</xdr:colOff>
      <xdr:row>91</xdr:row>
      <xdr:rowOff>561975</xdr:rowOff>
    </xdr:to>
    <xdr:sp>
      <xdr:nvSpPr>
        <xdr:cNvPr id="3" name="テキスト ボックス 5"/>
        <xdr:cNvSpPr txBox="1">
          <a:spLocks noChangeArrowheads="1"/>
        </xdr:cNvSpPr>
      </xdr:nvSpPr>
      <xdr:spPr>
        <a:xfrm>
          <a:off x="4324350" y="43891200"/>
          <a:ext cx="27527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171450</xdr:colOff>
      <xdr:row>96</xdr:row>
      <xdr:rowOff>333375</xdr:rowOff>
    </xdr:from>
    <xdr:to>
      <xdr:col>20</xdr:col>
      <xdr:colOff>123825</xdr:colOff>
      <xdr:row>98</xdr:row>
      <xdr:rowOff>333375</xdr:rowOff>
    </xdr:to>
    <xdr:sp>
      <xdr:nvSpPr>
        <xdr:cNvPr id="4" name="テキスト ボックス 6"/>
        <xdr:cNvSpPr txBox="1">
          <a:spLocks noChangeArrowheads="1"/>
        </xdr:cNvSpPr>
      </xdr:nvSpPr>
      <xdr:spPr>
        <a:xfrm>
          <a:off x="1371600" y="47748825"/>
          <a:ext cx="2752725" cy="1333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（公財）原子力安全技術センター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緊急時迅速放射能影響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予測ネットワークシステム調査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38100</xdr:colOff>
      <xdr:row>96</xdr:row>
      <xdr:rowOff>38100</xdr:rowOff>
    </xdr:from>
    <xdr:to>
      <xdr:col>20</xdr:col>
      <xdr:colOff>171450</xdr:colOff>
      <xdr:row>96</xdr:row>
      <xdr:rowOff>314325</xdr:rowOff>
    </xdr:to>
    <xdr:sp>
      <xdr:nvSpPr>
        <xdr:cNvPr id="5" name="テキスト ボックス 7"/>
        <xdr:cNvSpPr txBox="1">
          <a:spLocks noChangeArrowheads="1"/>
        </xdr:cNvSpPr>
      </xdr:nvSpPr>
      <xdr:spPr>
        <a:xfrm>
          <a:off x="1438275" y="47453550"/>
          <a:ext cx="273367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95250</xdr:colOff>
      <xdr:row>91</xdr:row>
      <xdr:rowOff>561975</xdr:rowOff>
    </xdr:from>
    <xdr:to>
      <xdr:col>28</xdr:col>
      <xdr:colOff>95250</xdr:colOff>
      <xdr:row>93</xdr:row>
      <xdr:rowOff>0</xdr:rowOff>
    </xdr:to>
    <xdr:sp>
      <xdr:nvSpPr>
        <xdr:cNvPr id="6" name="直線コネクタ 8"/>
        <xdr:cNvSpPr>
          <a:spLocks/>
        </xdr:cNvSpPr>
      </xdr:nvSpPr>
      <xdr:spPr>
        <a:xfrm>
          <a:off x="5695950" y="44643675"/>
          <a:ext cx="0" cy="771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95</xdr:row>
      <xdr:rowOff>266700</xdr:rowOff>
    </xdr:from>
    <xdr:to>
      <xdr:col>13</xdr:col>
      <xdr:colOff>142875</xdr:colOff>
      <xdr:row>96</xdr:row>
      <xdr:rowOff>19050</xdr:rowOff>
    </xdr:to>
    <xdr:sp>
      <xdr:nvSpPr>
        <xdr:cNvPr id="7" name="直線コネクタ 9"/>
        <xdr:cNvSpPr>
          <a:spLocks/>
        </xdr:cNvSpPr>
      </xdr:nvSpPr>
      <xdr:spPr>
        <a:xfrm flipH="1">
          <a:off x="2743200" y="47015400"/>
          <a:ext cx="0" cy="419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96</xdr:row>
      <xdr:rowOff>333375</xdr:rowOff>
    </xdr:from>
    <xdr:to>
      <xdr:col>35</xdr:col>
      <xdr:colOff>28575</xdr:colOff>
      <xdr:row>98</xdr:row>
      <xdr:rowOff>323850</xdr:rowOff>
    </xdr:to>
    <xdr:sp>
      <xdr:nvSpPr>
        <xdr:cNvPr id="8" name="テキスト ボックス 10"/>
        <xdr:cNvSpPr txBox="1">
          <a:spLocks noChangeArrowheads="1"/>
        </xdr:cNvSpPr>
      </xdr:nvSpPr>
      <xdr:spPr>
        <a:xfrm>
          <a:off x="4276725" y="47748825"/>
          <a:ext cx="2752725" cy="1323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（公財）原子力安全技術センター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緊急時迅速放射能影響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予測ネットワークシステム調査に係る機器の保守管理等業務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96</xdr:row>
      <xdr:rowOff>28575</xdr:rowOff>
    </xdr:from>
    <xdr:to>
      <xdr:col>35</xdr:col>
      <xdr:colOff>85725</xdr:colOff>
      <xdr:row>96</xdr:row>
      <xdr:rowOff>304800</xdr:rowOff>
    </xdr:to>
    <xdr:sp>
      <xdr:nvSpPr>
        <xdr:cNvPr id="9" name="テキスト ボックス 11"/>
        <xdr:cNvSpPr txBox="1">
          <a:spLocks noChangeArrowheads="1"/>
        </xdr:cNvSpPr>
      </xdr:nvSpPr>
      <xdr:spPr>
        <a:xfrm>
          <a:off x="4333875" y="47444025"/>
          <a:ext cx="27527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76200</xdr:colOff>
      <xdr:row>95</xdr:row>
      <xdr:rowOff>266700</xdr:rowOff>
    </xdr:from>
    <xdr:to>
      <xdr:col>28</xdr:col>
      <xdr:colOff>76200</xdr:colOff>
      <xdr:row>95</xdr:row>
      <xdr:rowOff>657225</xdr:rowOff>
    </xdr:to>
    <xdr:sp>
      <xdr:nvSpPr>
        <xdr:cNvPr id="10" name="直線コネクタ 12"/>
        <xdr:cNvSpPr>
          <a:spLocks/>
        </xdr:cNvSpPr>
      </xdr:nvSpPr>
      <xdr:spPr>
        <a:xfrm flipH="1">
          <a:off x="5676900" y="47015400"/>
          <a:ext cx="0" cy="39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94</xdr:row>
      <xdr:rowOff>476250</xdr:rowOff>
    </xdr:from>
    <xdr:to>
      <xdr:col>20</xdr:col>
      <xdr:colOff>133350</xdr:colOff>
      <xdr:row>95</xdr:row>
      <xdr:rowOff>266700</xdr:rowOff>
    </xdr:to>
    <xdr:sp>
      <xdr:nvSpPr>
        <xdr:cNvPr id="11" name="直線コネクタ 13"/>
        <xdr:cNvSpPr>
          <a:spLocks/>
        </xdr:cNvSpPr>
      </xdr:nvSpPr>
      <xdr:spPr>
        <a:xfrm>
          <a:off x="4133850" y="46558200"/>
          <a:ext cx="0" cy="4572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95</xdr:row>
      <xdr:rowOff>266700</xdr:rowOff>
    </xdr:from>
    <xdr:to>
      <xdr:col>28</xdr:col>
      <xdr:colOff>76200</xdr:colOff>
      <xdr:row>95</xdr:row>
      <xdr:rowOff>266700</xdr:rowOff>
    </xdr:to>
    <xdr:sp>
      <xdr:nvSpPr>
        <xdr:cNvPr id="12" name="直線コネクタ 15"/>
        <xdr:cNvSpPr>
          <a:spLocks/>
        </xdr:cNvSpPr>
      </xdr:nvSpPr>
      <xdr:spPr>
        <a:xfrm>
          <a:off x="2743200" y="4701540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98</xdr:row>
      <xdr:rowOff>542925</xdr:rowOff>
    </xdr:from>
    <xdr:to>
      <xdr:col>35</xdr:col>
      <xdr:colOff>85725</xdr:colOff>
      <xdr:row>103</xdr:row>
      <xdr:rowOff>9525</xdr:rowOff>
    </xdr:to>
    <xdr:sp>
      <xdr:nvSpPr>
        <xdr:cNvPr id="13" name="大かっこ 20"/>
        <xdr:cNvSpPr>
          <a:spLocks/>
        </xdr:cNvSpPr>
      </xdr:nvSpPr>
      <xdr:spPr>
        <a:xfrm>
          <a:off x="4476750" y="49291875"/>
          <a:ext cx="2609850" cy="26670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原子力規制庁においては、放射性物質の拡散の様子を予測するシステムである、「緊急時迅速放射能影響予測ネットワークシステム（以下「</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」という。）を用いて、放射性物質の拡散の様子を計算することとしており、</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の予測の精度の検証・向上、機能の改善等を行っている。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本事業では、原子力規制庁が別途実施する、「平成</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年度緊急迅速放射能影響予測ネットワークシステム調査」において必要となる機器の保守・管理等を行い、</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調査の適切な執行に資することを目的とする。</a:t>
          </a:r>
        </a:p>
      </xdr:txBody>
    </xdr:sp>
    <xdr:clientData/>
  </xdr:twoCellAnchor>
  <xdr:twoCellAnchor>
    <xdr:from>
      <xdr:col>35</xdr:col>
      <xdr:colOff>76200</xdr:colOff>
      <xdr:row>93</xdr:row>
      <xdr:rowOff>533400</xdr:rowOff>
    </xdr:from>
    <xdr:to>
      <xdr:col>48</xdr:col>
      <xdr:colOff>152400</xdr:colOff>
      <xdr:row>94</xdr:row>
      <xdr:rowOff>466725</xdr:rowOff>
    </xdr:to>
    <xdr:sp>
      <xdr:nvSpPr>
        <xdr:cNvPr id="14" name="大かっこ 23"/>
        <xdr:cNvSpPr>
          <a:spLocks/>
        </xdr:cNvSpPr>
      </xdr:nvSpPr>
      <xdr:spPr>
        <a:xfrm>
          <a:off x="7077075" y="45948600"/>
          <a:ext cx="2676525" cy="600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緊急時放射線モニタリングの実効性向上</a:t>
          </a:r>
        </a:p>
      </xdr:txBody>
    </xdr:sp>
    <xdr:clientData/>
  </xdr:twoCellAnchor>
  <xdr:twoCellAnchor>
    <xdr:from>
      <xdr:col>37</xdr:col>
      <xdr:colOff>66675</xdr:colOff>
      <xdr:row>98</xdr:row>
      <xdr:rowOff>542925</xdr:rowOff>
    </xdr:from>
    <xdr:to>
      <xdr:col>48</xdr:col>
      <xdr:colOff>47625</xdr:colOff>
      <xdr:row>101</xdr:row>
      <xdr:rowOff>0</xdr:rowOff>
    </xdr:to>
    <xdr:sp>
      <xdr:nvSpPr>
        <xdr:cNvPr id="15" name="大かっこ 24"/>
        <xdr:cNvSpPr>
          <a:spLocks/>
        </xdr:cNvSpPr>
      </xdr:nvSpPr>
      <xdr:spPr>
        <a:xfrm>
          <a:off x="7467600" y="49291875"/>
          <a:ext cx="2181225" cy="13239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コストパフォーマンスに優れた電子式の積算線量計を用いて空間線量率を測定するシステム（簡易型空間線量率測定システム）に係る技術調査等を実施し、緊急時モニタリングの精度に係る検討の一助とする。</a:t>
          </a:r>
        </a:p>
      </xdr:txBody>
    </xdr:sp>
    <xdr:clientData/>
  </xdr:twoCellAnchor>
  <xdr:twoCellAnchor>
    <xdr:from>
      <xdr:col>36</xdr:col>
      <xdr:colOff>9525</xdr:colOff>
      <xdr:row>96</xdr:row>
      <xdr:rowOff>323850</xdr:rowOff>
    </xdr:from>
    <xdr:to>
      <xdr:col>49</xdr:col>
      <xdr:colOff>142875</xdr:colOff>
      <xdr:row>98</xdr:row>
      <xdr:rowOff>314325</xdr:rowOff>
    </xdr:to>
    <xdr:sp>
      <xdr:nvSpPr>
        <xdr:cNvPr id="16" name="テキスト ボックス 25"/>
        <xdr:cNvSpPr txBox="1">
          <a:spLocks noChangeArrowheads="1"/>
        </xdr:cNvSpPr>
      </xdr:nvSpPr>
      <xdr:spPr>
        <a:xfrm>
          <a:off x="7210425" y="47739300"/>
          <a:ext cx="2733675" cy="1323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（公財）原子力安全技術センター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電子線量計を使った簡易型放射線量率測定システムの技術調査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133350</xdr:colOff>
      <xdr:row>93</xdr:row>
      <xdr:rowOff>9525</xdr:rowOff>
    </xdr:from>
    <xdr:to>
      <xdr:col>20</xdr:col>
      <xdr:colOff>133350</xdr:colOff>
      <xdr:row>93</xdr:row>
      <xdr:rowOff>476250</xdr:rowOff>
    </xdr:to>
    <xdr:sp>
      <xdr:nvSpPr>
        <xdr:cNvPr id="17" name="直線コネクタ 34"/>
        <xdr:cNvSpPr>
          <a:spLocks/>
        </xdr:cNvSpPr>
      </xdr:nvSpPr>
      <xdr:spPr>
        <a:xfrm>
          <a:off x="4133850" y="45424725"/>
          <a:ext cx="0"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93</xdr:row>
      <xdr:rowOff>19050</xdr:rowOff>
    </xdr:from>
    <xdr:to>
      <xdr:col>42</xdr:col>
      <xdr:colOff>114300</xdr:colOff>
      <xdr:row>93</xdr:row>
      <xdr:rowOff>485775</xdr:rowOff>
    </xdr:to>
    <xdr:sp>
      <xdr:nvSpPr>
        <xdr:cNvPr id="18" name="直線コネクタ 35"/>
        <xdr:cNvSpPr>
          <a:spLocks/>
        </xdr:cNvSpPr>
      </xdr:nvSpPr>
      <xdr:spPr>
        <a:xfrm>
          <a:off x="8515350" y="45434250"/>
          <a:ext cx="0"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93</xdr:row>
      <xdr:rowOff>9525</xdr:rowOff>
    </xdr:from>
    <xdr:to>
      <xdr:col>42</xdr:col>
      <xdr:colOff>114300</xdr:colOff>
      <xdr:row>93</xdr:row>
      <xdr:rowOff>9525</xdr:rowOff>
    </xdr:to>
    <xdr:sp>
      <xdr:nvSpPr>
        <xdr:cNvPr id="19" name="直線コネクタ 36"/>
        <xdr:cNvSpPr>
          <a:spLocks/>
        </xdr:cNvSpPr>
      </xdr:nvSpPr>
      <xdr:spPr>
        <a:xfrm>
          <a:off x="4133850" y="45424725"/>
          <a:ext cx="438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94</xdr:row>
      <xdr:rowOff>523875</xdr:rowOff>
    </xdr:from>
    <xdr:to>
      <xdr:col>42</xdr:col>
      <xdr:colOff>95250</xdr:colOff>
      <xdr:row>95</xdr:row>
      <xdr:rowOff>657225</xdr:rowOff>
    </xdr:to>
    <xdr:sp>
      <xdr:nvSpPr>
        <xdr:cNvPr id="20" name="直線コネクタ 39"/>
        <xdr:cNvSpPr>
          <a:spLocks/>
        </xdr:cNvSpPr>
      </xdr:nvSpPr>
      <xdr:spPr>
        <a:xfrm>
          <a:off x="8496300" y="46605825"/>
          <a:ext cx="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96</xdr:row>
      <xdr:rowOff>19050</xdr:rowOff>
    </xdr:from>
    <xdr:to>
      <xdr:col>49</xdr:col>
      <xdr:colOff>142875</xdr:colOff>
      <xdr:row>96</xdr:row>
      <xdr:rowOff>295275</xdr:rowOff>
    </xdr:to>
    <xdr:sp>
      <xdr:nvSpPr>
        <xdr:cNvPr id="21" name="テキスト ボックス 42"/>
        <xdr:cNvSpPr txBox="1">
          <a:spLocks noChangeArrowheads="1"/>
        </xdr:cNvSpPr>
      </xdr:nvSpPr>
      <xdr:spPr>
        <a:xfrm>
          <a:off x="7210425" y="47434500"/>
          <a:ext cx="273367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104</xdr:row>
      <xdr:rowOff>152400</xdr:rowOff>
    </xdr:from>
    <xdr:to>
      <xdr:col>28</xdr:col>
      <xdr:colOff>0</xdr:colOff>
      <xdr:row>104</xdr:row>
      <xdr:rowOff>438150</xdr:rowOff>
    </xdr:to>
    <xdr:sp>
      <xdr:nvSpPr>
        <xdr:cNvPr id="22" name="直線コネクタ 27"/>
        <xdr:cNvSpPr>
          <a:spLocks/>
        </xdr:cNvSpPr>
      </xdr:nvSpPr>
      <xdr:spPr>
        <a:xfrm>
          <a:off x="5600700" y="52768500"/>
          <a:ext cx="0" cy="2857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105</xdr:row>
      <xdr:rowOff>542925</xdr:rowOff>
    </xdr:from>
    <xdr:to>
      <xdr:col>20</xdr:col>
      <xdr:colOff>161925</xdr:colOff>
      <xdr:row>106</xdr:row>
      <xdr:rowOff>295275</xdr:rowOff>
    </xdr:to>
    <xdr:sp>
      <xdr:nvSpPr>
        <xdr:cNvPr id="23" name="直線コネクタ 30"/>
        <xdr:cNvSpPr>
          <a:spLocks/>
        </xdr:cNvSpPr>
      </xdr:nvSpPr>
      <xdr:spPr>
        <a:xfrm flipH="1">
          <a:off x="4162425" y="53825775"/>
          <a:ext cx="0" cy="419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105</xdr:row>
      <xdr:rowOff>552450</xdr:rowOff>
    </xdr:from>
    <xdr:to>
      <xdr:col>35</xdr:col>
      <xdr:colOff>114300</xdr:colOff>
      <xdr:row>106</xdr:row>
      <xdr:rowOff>276225</xdr:rowOff>
    </xdr:to>
    <xdr:sp>
      <xdr:nvSpPr>
        <xdr:cNvPr id="24" name="直線コネクタ 31"/>
        <xdr:cNvSpPr>
          <a:spLocks/>
        </xdr:cNvSpPr>
      </xdr:nvSpPr>
      <xdr:spPr>
        <a:xfrm flipH="1">
          <a:off x="7115175" y="53835300"/>
          <a:ext cx="0" cy="39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106</xdr:row>
      <xdr:rowOff>666750</xdr:rowOff>
    </xdr:from>
    <xdr:to>
      <xdr:col>25</xdr:col>
      <xdr:colOff>123825</xdr:colOff>
      <xdr:row>108</xdr:row>
      <xdr:rowOff>114300</xdr:rowOff>
    </xdr:to>
    <xdr:sp>
      <xdr:nvSpPr>
        <xdr:cNvPr id="25" name="テキスト ボックス 40"/>
        <xdr:cNvSpPr txBox="1">
          <a:spLocks noChangeArrowheads="1"/>
        </xdr:cNvSpPr>
      </xdr:nvSpPr>
      <xdr:spPr>
        <a:xfrm>
          <a:off x="2181225" y="54616350"/>
          <a:ext cx="294322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　（国立大学法人）広島大学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被ばく患者救急医療体制実効性向上調査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0</xdr:colOff>
      <xdr:row>106</xdr:row>
      <xdr:rowOff>657225</xdr:rowOff>
    </xdr:from>
    <xdr:to>
      <xdr:col>45</xdr:col>
      <xdr:colOff>133350</xdr:colOff>
      <xdr:row>108</xdr:row>
      <xdr:rowOff>38100</xdr:rowOff>
    </xdr:to>
    <xdr:sp>
      <xdr:nvSpPr>
        <xdr:cNvPr id="26" name="テキスト ボックス 41"/>
        <xdr:cNvSpPr txBox="1">
          <a:spLocks noChangeArrowheads="1"/>
        </xdr:cNvSpPr>
      </xdr:nvSpPr>
      <xdr:spPr>
        <a:xfrm>
          <a:off x="6400800" y="54606825"/>
          <a:ext cx="27336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　（独）放射線医学総合研究所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被ばく医療体制実効性向上調査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114300</xdr:colOff>
      <xdr:row>108</xdr:row>
      <xdr:rowOff>200025</xdr:rowOff>
    </xdr:from>
    <xdr:to>
      <xdr:col>25</xdr:col>
      <xdr:colOff>114300</xdr:colOff>
      <xdr:row>112</xdr:row>
      <xdr:rowOff>28575</xdr:rowOff>
    </xdr:to>
    <xdr:sp>
      <xdr:nvSpPr>
        <xdr:cNvPr id="27" name="大かっこ 43"/>
        <xdr:cNvSpPr>
          <a:spLocks/>
        </xdr:cNvSpPr>
      </xdr:nvSpPr>
      <xdr:spPr>
        <a:xfrm>
          <a:off x="2314575" y="55483125"/>
          <a:ext cx="2800350" cy="19907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東京電力福島第一原子力発電所事故の教訓から、広範囲に影響が及んだ場合を考慮した新たな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被ばく患者救急医療体制実行性向上」の構築に向け、関係自治体、医療機関、搬送機関等からの意見を把握しつつ検討を進めるための調査を行う。</a:t>
          </a:r>
        </a:p>
      </xdr:txBody>
    </xdr:sp>
    <xdr:clientData/>
  </xdr:twoCellAnchor>
  <xdr:twoCellAnchor>
    <xdr:from>
      <xdr:col>21</xdr:col>
      <xdr:colOff>28575</xdr:colOff>
      <xdr:row>103</xdr:row>
      <xdr:rowOff>114300</xdr:rowOff>
    </xdr:from>
    <xdr:to>
      <xdr:col>34</xdr:col>
      <xdr:colOff>161925</xdr:colOff>
      <xdr:row>104</xdr:row>
      <xdr:rowOff>190500</xdr:rowOff>
    </xdr:to>
    <xdr:sp>
      <xdr:nvSpPr>
        <xdr:cNvPr id="28" name="テキスト ボックス 45"/>
        <xdr:cNvSpPr txBox="1">
          <a:spLocks noChangeArrowheads="1"/>
        </xdr:cNvSpPr>
      </xdr:nvSpPr>
      <xdr:spPr>
        <a:xfrm>
          <a:off x="4229100" y="52063650"/>
          <a:ext cx="273367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104</xdr:row>
      <xdr:rowOff>428625</xdr:rowOff>
    </xdr:from>
    <xdr:to>
      <xdr:col>34</xdr:col>
      <xdr:colOff>171450</xdr:colOff>
      <xdr:row>105</xdr:row>
      <xdr:rowOff>361950</xdr:rowOff>
    </xdr:to>
    <xdr:sp>
      <xdr:nvSpPr>
        <xdr:cNvPr id="29" name="大かっこ 46"/>
        <xdr:cNvSpPr>
          <a:spLocks/>
        </xdr:cNvSpPr>
      </xdr:nvSpPr>
      <xdr:spPr>
        <a:xfrm>
          <a:off x="4295775" y="53044725"/>
          <a:ext cx="2676525" cy="600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緊急被ばく医療体制の整備</a:t>
          </a:r>
        </a:p>
      </xdr:txBody>
    </xdr:sp>
    <xdr:clientData/>
  </xdr:twoCellAnchor>
  <xdr:twoCellAnchor>
    <xdr:from>
      <xdr:col>28</xdr:col>
      <xdr:colOff>9525</xdr:colOff>
      <xdr:row>105</xdr:row>
      <xdr:rowOff>314325</xdr:rowOff>
    </xdr:from>
    <xdr:to>
      <xdr:col>28</xdr:col>
      <xdr:colOff>9525</xdr:colOff>
      <xdr:row>105</xdr:row>
      <xdr:rowOff>552450</xdr:rowOff>
    </xdr:to>
    <xdr:sp>
      <xdr:nvSpPr>
        <xdr:cNvPr id="30" name="直線コネクタ 47"/>
        <xdr:cNvSpPr>
          <a:spLocks/>
        </xdr:cNvSpPr>
      </xdr:nvSpPr>
      <xdr:spPr>
        <a:xfrm>
          <a:off x="5610225" y="53597175"/>
          <a:ext cx="0" cy="2381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105</xdr:row>
      <xdr:rowOff>542925</xdr:rowOff>
    </xdr:from>
    <xdr:to>
      <xdr:col>35</xdr:col>
      <xdr:colOff>114300</xdr:colOff>
      <xdr:row>105</xdr:row>
      <xdr:rowOff>542925</xdr:rowOff>
    </xdr:to>
    <xdr:sp>
      <xdr:nvSpPr>
        <xdr:cNvPr id="31" name="直線コネクタ 48"/>
        <xdr:cNvSpPr>
          <a:spLocks/>
        </xdr:cNvSpPr>
      </xdr:nvSpPr>
      <xdr:spPr>
        <a:xfrm>
          <a:off x="4162425" y="53825775"/>
          <a:ext cx="2952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108</xdr:row>
      <xdr:rowOff>152400</xdr:rowOff>
    </xdr:from>
    <xdr:to>
      <xdr:col>45</xdr:col>
      <xdr:colOff>171450</xdr:colOff>
      <xdr:row>112</xdr:row>
      <xdr:rowOff>19050</xdr:rowOff>
    </xdr:to>
    <xdr:sp>
      <xdr:nvSpPr>
        <xdr:cNvPr id="32" name="大かっこ 49"/>
        <xdr:cNvSpPr>
          <a:spLocks/>
        </xdr:cNvSpPr>
      </xdr:nvSpPr>
      <xdr:spPr>
        <a:xfrm>
          <a:off x="6372225" y="55435500"/>
          <a:ext cx="2800350" cy="20288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京電力福島第一原子力発電所事故の教訓から、従来の緊急被ばく医療体制で対応できたこと及び出来なかったことを整理し、各地域の医療体制と原子力防災訓練の状況を調査し、専門家ワーキンググループでの検討を重ね、医療従事者の視点から被ばく医療機関での実効性向上のための方策を検討する。</a:t>
          </a:r>
        </a:p>
      </xdr:txBody>
    </xdr:sp>
    <xdr:clientData/>
  </xdr:twoCellAnchor>
  <xdr:twoCellAnchor>
    <xdr:from>
      <xdr:col>30</xdr:col>
      <xdr:colOff>9525</xdr:colOff>
      <xdr:row>106</xdr:row>
      <xdr:rowOff>342900</xdr:rowOff>
    </xdr:from>
    <xdr:to>
      <xdr:col>43</xdr:col>
      <xdr:colOff>142875</xdr:colOff>
      <xdr:row>106</xdr:row>
      <xdr:rowOff>619125</xdr:rowOff>
    </xdr:to>
    <xdr:sp>
      <xdr:nvSpPr>
        <xdr:cNvPr id="33" name="テキスト ボックス 37"/>
        <xdr:cNvSpPr txBox="1">
          <a:spLocks noChangeArrowheads="1"/>
        </xdr:cNvSpPr>
      </xdr:nvSpPr>
      <xdr:spPr>
        <a:xfrm>
          <a:off x="6010275" y="54292500"/>
          <a:ext cx="273367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38100</xdr:colOff>
      <xdr:row>106</xdr:row>
      <xdr:rowOff>361950</xdr:rowOff>
    </xdr:from>
    <xdr:to>
      <xdr:col>26</xdr:col>
      <xdr:colOff>171450</xdr:colOff>
      <xdr:row>106</xdr:row>
      <xdr:rowOff>638175</xdr:rowOff>
    </xdr:to>
    <xdr:sp>
      <xdr:nvSpPr>
        <xdr:cNvPr id="34" name="テキスト ボックス 38"/>
        <xdr:cNvSpPr txBox="1">
          <a:spLocks noChangeArrowheads="1"/>
        </xdr:cNvSpPr>
      </xdr:nvSpPr>
      <xdr:spPr>
        <a:xfrm>
          <a:off x="2638425" y="54311550"/>
          <a:ext cx="273367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65"/>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25"/>
      <c r="AQ1" s="425"/>
      <c r="AR1" s="425"/>
      <c r="AS1" s="425"/>
      <c r="AT1" s="425"/>
      <c r="AU1" s="425"/>
      <c r="AV1" s="425"/>
      <c r="AW1" s="8"/>
    </row>
    <row r="2" spans="36:50" ht="21.75" customHeight="1" thickBot="1">
      <c r="AJ2" s="426" t="s">
        <v>0</v>
      </c>
      <c r="AK2" s="426"/>
      <c r="AL2" s="426"/>
      <c r="AM2" s="426"/>
      <c r="AN2" s="426"/>
      <c r="AO2" s="426"/>
      <c r="AP2" s="426"/>
      <c r="AQ2" s="427" t="s">
        <v>202</v>
      </c>
      <c r="AR2" s="426"/>
      <c r="AS2" s="426"/>
      <c r="AT2" s="426"/>
      <c r="AU2" s="426"/>
      <c r="AV2" s="426"/>
      <c r="AW2" s="426"/>
      <c r="AX2" s="426"/>
    </row>
    <row r="3" spans="1:50" ht="21" customHeight="1" thickBot="1">
      <c r="A3" s="111" t="s">
        <v>77</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3" t="s">
        <v>168</v>
      </c>
      <c r="AP3" s="114"/>
      <c r="AQ3" s="114"/>
      <c r="AR3" s="114"/>
      <c r="AS3" s="114"/>
      <c r="AT3" s="114"/>
      <c r="AU3" s="114"/>
      <c r="AV3" s="114"/>
      <c r="AW3" s="114"/>
      <c r="AX3" s="115"/>
    </row>
    <row r="4" spans="1:50" ht="31.5" customHeight="1">
      <c r="A4" s="414" t="s">
        <v>38</v>
      </c>
      <c r="B4" s="415"/>
      <c r="C4" s="415"/>
      <c r="D4" s="415"/>
      <c r="E4" s="415"/>
      <c r="F4" s="415"/>
      <c r="G4" s="430" t="s">
        <v>100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191</v>
      </c>
      <c r="AF4" s="436"/>
      <c r="AG4" s="436"/>
      <c r="AH4" s="436"/>
      <c r="AI4" s="436"/>
      <c r="AJ4" s="436"/>
      <c r="AK4" s="436"/>
      <c r="AL4" s="436"/>
      <c r="AM4" s="436"/>
      <c r="AN4" s="436"/>
      <c r="AO4" s="436"/>
      <c r="AP4" s="437"/>
      <c r="AQ4" s="438" t="s">
        <v>2</v>
      </c>
      <c r="AR4" s="433"/>
      <c r="AS4" s="433"/>
      <c r="AT4" s="433"/>
      <c r="AU4" s="433"/>
      <c r="AV4" s="433"/>
      <c r="AW4" s="433"/>
      <c r="AX4" s="439"/>
    </row>
    <row r="5" spans="1:50" ht="57" customHeight="1">
      <c r="A5" s="440" t="s">
        <v>39</v>
      </c>
      <c r="B5" s="441"/>
      <c r="C5" s="441"/>
      <c r="D5" s="441"/>
      <c r="E5" s="441"/>
      <c r="F5" s="442"/>
      <c r="G5" s="406" t="s">
        <v>101</v>
      </c>
      <c r="H5" s="407"/>
      <c r="I5" s="407"/>
      <c r="J5" s="407"/>
      <c r="K5" s="407"/>
      <c r="L5" s="407"/>
      <c r="M5" s="407"/>
      <c r="N5" s="407"/>
      <c r="O5" s="407"/>
      <c r="P5" s="407"/>
      <c r="Q5" s="407"/>
      <c r="R5" s="407"/>
      <c r="S5" s="407"/>
      <c r="T5" s="407"/>
      <c r="U5" s="407"/>
      <c r="V5" s="49"/>
      <c r="W5" s="49"/>
      <c r="X5" s="49"/>
      <c r="Y5" s="408" t="s">
        <v>3</v>
      </c>
      <c r="Z5" s="409"/>
      <c r="AA5" s="409"/>
      <c r="AB5" s="409"/>
      <c r="AC5" s="409"/>
      <c r="AD5" s="410"/>
      <c r="AE5" s="70" t="s">
        <v>201</v>
      </c>
      <c r="AF5" s="71"/>
      <c r="AG5" s="71"/>
      <c r="AH5" s="71"/>
      <c r="AI5" s="71"/>
      <c r="AJ5" s="71"/>
      <c r="AK5" s="71"/>
      <c r="AL5" s="71"/>
      <c r="AM5" s="71"/>
      <c r="AN5" s="71"/>
      <c r="AO5" s="71"/>
      <c r="AP5" s="72"/>
      <c r="AQ5" s="411" t="s">
        <v>200</v>
      </c>
      <c r="AR5" s="412"/>
      <c r="AS5" s="412"/>
      <c r="AT5" s="412"/>
      <c r="AU5" s="412"/>
      <c r="AV5" s="412"/>
      <c r="AW5" s="412"/>
      <c r="AX5" s="413"/>
    </row>
    <row r="6" spans="1:50" ht="34.5" customHeight="1">
      <c r="A6" s="416" t="s">
        <v>4</v>
      </c>
      <c r="B6" s="417"/>
      <c r="C6" s="417"/>
      <c r="D6" s="417"/>
      <c r="E6" s="417"/>
      <c r="F6" s="417"/>
      <c r="G6" s="418" t="s">
        <v>102</v>
      </c>
      <c r="H6" s="49"/>
      <c r="I6" s="49"/>
      <c r="J6" s="49"/>
      <c r="K6" s="49"/>
      <c r="L6" s="49"/>
      <c r="M6" s="49"/>
      <c r="N6" s="49"/>
      <c r="O6" s="49"/>
      <c r="P6" s="49"/>
      <c r="Q6" s="49"/>
      <c r="R6" s="49"/>
      <c r="S6" s="49"/>
      <c r="T6" s="49"/>
      <c r="U6" s="49"/>
      <c r="V6" s="49"/>
      <c r="W6" s="49"/>
      <c r="X6" s="49"/>
      <c r="Y6" s="419" t="s">
        <v>76</v>
      </c>
      <c r="Z6" s="420"/>
      <c r="AA6" s="420"/>
      <c r="AB6" s="420"/>
      <c r="AC6" s="420"/>
      <c r="AD6" s="421"/>
      <c r="AE6" s="422" t="s">
        <v>169</v>
      </c>
      <c r="AF6" s="423"/>
      <c r="AG6" s="423"/>
      <c r="AH6" s="423"/>
      <c r="AI6" s="423"/>
      <c r="AJ6" s="423"/>
      <c r="AK6" s="423"/>
      <c r="AL6" s="423"/>
      <c r="AM6" s="423"/>
      <c r="AN6" s="423"/>
      <c r="AO6" s="423"/>
      <c r="AP6" s="423"/>
      <c r="AQ6" s="423"/>
      <c r="AR6" s="423"/>
      <c r="AS6" s="423"/>
      <c r="AT6" s="423"/>
      <c r="AU6" s="423"/>
      <c r="AV6" s="423"/>
      <c r="AW6" s="423"/>
      <c r="AX6" s="424"/>
    </row>
    <row r="7" spans="1:50" ht="39.75" customHeight="1">
      <c r="A7" s="397" t="s">
        <v>33</v>
      </c>
      <c r="B7" s="398"/>
      <c r="C7" s="398"/>
      <c r="D7" s="398"/>
      <c r="E7" s="398"/>
      <c r="F7" s="398"/>
      <c r="G7" s="399" t="s">
        <v>148</v>
      </c>
      <c r="H7" s="400"/>
      <c r="I7" s="400"/>
      <c r="J7" s="400"/>
      <c r="K7" s="400"/>
      <c r="L7" s="400"/>
      <c r="M7" s="400"/>
      <c r="N7" s="400"/>
      <c r="O7" s="400"/>
      <c r="P7" s="400"/>
      <c r="Q7" s="400"/>
      <c r="R7" s="400"/>
      <c r="S7" s="400"/>
      <c r="T7" s="400"/>
      <c r="U7" s="400"/>
      <c r="V7" s="401"/>
      <c r="W7" s="401"/>
      <c r="X7" s="401"/>
      <c r="Y7" s="402" t="s">
        <v>5</v>
      </c>
      <c r="Z7" s="198"/>
      <c r="AA7" s="198"/>
      <c r="AB7" s="198"/>
      <c r="AC7" s="198"/>
      <c r="AD7" s="199"/>
      <c r="AE7" s="403" t="s">
        <v>103</v>
      </c>
      <c r="AF7" s="404"/>
      <c r="AG7" s="404"/>
      <c r="AH7" s="404"/>
      <c r="AI7" s="404"/>
      <c r="AJ7" s="404"/>
      <c r="AK7" s="404"/>
      <c r="AL7" s="404"/>
      <c r="AM7" s="404"/>
      <c r="AN7" s="404"/>
      <c r="AO7" s="404"/>
      <c r="AP7" s="404"/>
      <c r="AQ7" s="404"/>
      <c r="AR7" s="404"/>
      <c r="AS7" s="404"/>
      <c r="AT7" s="404"/>
      <c r="AU7" s="404"/>
      <c r="AV7" s="404"/>
      <c r="AW7" s="404"/>
      <c r="AX7" s="405"/>
    </row>
    <row r="8" spans="1:50" ht="63" customHeight="1">
      <c r="A8" s="377" t="s">
        <v>34</v>
      </c>
      <c r="B8" s="378"/>
      <c r="C8" s="378"/>
      <c r="D8" s="378"/>
      <c r="E8" s="378"/>
      <c r="F8" s="378"/>
      <c r="G8" s="379" t="s">
        <v>149</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1"/>
    </row>
    <row r="9" spans="1:50" ht="285.75" customHeight="1">
      <c r="A9" s="377" t="s">
        <v>45</v>
      </c>
      <c r="B9" s="378"/>
      <c r="C9" s="378"/>
      <c r="D9" s="378"/>
      <c r="E9" s="378"/>
      <c r="F9" s="378"/>
      <c r="G9" s="379" t="s">
        <v>158</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1"/>
    </row>
    <row r="10" spans="1:50" ht="29.25" customHeight="1">
      <c r="A10" s="377" t="s">
        <v>6</v>
      </c>
      <c r="B10" s="378"/>
      <c r="C10" s="378"/>
      <c r="D10" s="378"/>
      <c r="E10" s="378"/>
      <c r="F10" s="382"/>
      <c r="G10" s="383" t="s">
        <v>104</v>
      </c>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5"/>
    </row>
    <row r="11" spans="1:50" ht="33" customHeight="1">
      <c r="A11" s="386" t="s">
        <v>35</v>
      </c>
      <c r="B11" s="387"/>
      <c r="C11" s="387"/>
      <c r="D11" s="387"/>
      <c r="E11" s="387"/>
      <c r="F11" s="388"/>
      <c r="G11" s="395"/>
      <c r="H11" s="396"/>
      <c r="I11" s="396"/>
      <c r="J11" s="396"/>
      <c r="K11" s="396"/>
      <c r="L11" s="396"/>
      <c r="M11" s="396"/>
      <c r="N11" s="396"/>
      <c r="O11" s="396"/>
      <c r="P11" s="45" t="s">
        <v>78</v>
      </c>
      <c r="Q11" s="106"/>
      <c r="R11" s="106"/>
      <c r="S11" s="106"/>
      <c r="T11" s="106"/>
      <c r="U11" s="106"/>
      <c r="V11" s="295"/>
      <c r="W11" s="45" t="s">
        <v>79</v>
      </c>
      <c r="X11" s="106"/>
      <c r="Y11" s="106"/>
      <c r="Z11" s="106"/>
      <c r="AA11" s="106"/>
      <c r="AB11" s="106"/>
      <c r="AC11" s="295"/>
      <c r="AD11" s="45" t="s">
        <v>80</v>
      </c>
      <c r="AE11" s="106"/>
      <c r="AF11" s="106"/>
      <c r="AG11" s="106"/>
      <c r="AH11" s="106"/>
      <c r="AI11" s="106"/>
      <c r="AJ11" s="295"/>
      <c r="AK11" s="45" t="s">
        <v>81</v>
      </c>
      <c r="AL11" s="106"/>
      <c r="AM11" s="106"/>
      <c r="AN11" s="106"/>
      <c r="AO11" s="106"/>
      <c r="AP11" s="106"/>
      <c r="AQ11" s="295"/>
      <c r="AR11" s="45" t="s">
        <v>82</v>
      </c>
      <c r="AS11" s="106"/>
      <c r="AT11" s="106"/>
      <c r="AU11" s="106"/>
      <c r="AV11" s="106"/>
      <c r="AW11" s="106"/>
      <c r="AX11" s="364"/>
    </row>
    <row r="12" spans="1:50" ht="27.75" customHeight="1">
      <c r="A12" s="389"/>
      <c r="B12" s="390"/>
      <c r="C12" s="390"/>
      <c r="D12" s="390"/>
      <c r="E12" s="390"/>
      <c r="F12" s="391"/>
      <c r="G12" s="365" t="s">
        <v>7</v>
      </c>
      <c r="H12" s="366"/>
      <c r="I12" s="371" t="s">
        <v>8</v>
      </c>
      <c r="J12" s="372"/>
      <c r="K12" s="372"/>
      <c r="L12" s="372"/>
      <c r="M12" s="372"/>
      <c r="N12" s="372"/>
      <c r="O12" s="373"/>
      <c r="P12" s="374">
        <v>1234</v>
      </c>
      <c r="Q12" s="375"/>
      <c r="R12" s="375"/>
      <c r="S12" s="375"/>
      <c r="T12" s="375"/>
      <c r="U12" s="375"/>
      <c r="V12" s="376"/>
      <c r="W12" s="374">
        <f>ROUND((20008000+99661000+959515000+53392000)/1000000,0)</f>
        <v>1133</v>
      </c>
      <c r="X12" s="375"/>
      <c r="Y12" s="375"/>
      <c r="Z12" s="375"/>
      <c r="AA12" s="375"/>
      <c r="AB12" s="375"/>
      <c r="AC12" s="376"/>
      <c r="AD12" s="374">
        <f>ROUND((19006000+1006217000+50724000)/1000000,0)</f>
        <v>1076</v>
      </c>
      <c r="AE12" s="375"/>
      <c r="AF12" s="375"/>
      <c r="AG12" s="375"/>
      <c r="AH12" s="375"/>
      <c r="AI12" s="375"/>
      <c r="AJ12" s="376"/>
      <c r="AK12" s="374">
        <f>746317/1000</f>
        <v>746.317</v>
      </c>
      <c r="AL12" s="375"/>
      <c r="AM12" s="375"/>
      <c r="AN12" s="375"/>
      <c r="AO12" s="375"/>
      <c r="AP12" s="375"/>
      <c r="AQ12" s="376"/>
      <c r="AR12" s="275">
        <v>724</v>
      </c>
      <c r="AS12" s="275"/>
      <c r="AT12" s="275"/>
      <c r="AU12" s="275"/>
      <c r="AV12" s="275"/>
      <c r="AW12" s="275"/>
      <c r="AX12" s="353"/>
    </row>
    <row r="13" spans="1:50" ht="27.75" customHeight="1">
      <c r="A13" s="389"/>
      <c r="B13" s="390"/>
      <c r="C13" s="390"/>
      <c r="D13" s="390"/>
      <c r="E13" s="390"/>
      <c r="F13" s="391"/>
      <c r="G13" s="367"/>
      <c r="H13" s="368"/>
      <c r="I13" s="354" t="s">
        <v>9</v>
      </c>
      <c r="J13" s="355"/>
      <c r="K13" s="355"/>
      <c r="L13" s="355"/>
      <c r="M13" s="355"/>
      <c r="N13" s="355"/>
      <c r="O13" s="356"/>
      <c r="P13" s="357" t="s">
        <v>115</v>
      </c>
      <c r="Q13" s="31"/>
      <c r="R13" s="31"/>
      <c r="S13" s="31"/>
      <c r="T13" s="31"/>
      <c r="U13" s="31"/>
      <c r="V13" s="32"/>
      <c r="W13" s="30" t="s">
        <v>116</v>
      </c>
      <c r="X13" s="31"/>
      <c r="Y13" s="31"/>
      <c r="Z13" s="31"/>
      <c r="AA13" s="31"/>
      <c r="AB13" s="31"/>
      <c r="AC13" s="32"/>
      <c r="AD13" s="30" t="s">
        <v>116</v>
      </c>
      <c r="AE13" s="31"/>
      <c r="AF13" s="31"/>
      <c r="AG13" s="31"/>
      <c r="AH13" s="31"/>
      <c r="AI13" s="31"/>
      <c r="AJ13" s="32"/>
      <c r="AK13" s="30"/>
      <c r="AL13" s="31"/>
      <c r="AM13" s="31"/>
      <c r="AN13" s="31"/>
      <c r="AO13" s="31"/>
      <c r="AP13" s="31"/>
      <c r="AQ13" s="32"/>
      <c r="AR13" s="358"/>
      <c r="AS13" s="358"/>
      <c r="AT13" s="358"/>
      <c r="AU13" s="358"/>
      <c r="AV13" s="358"/>
      <c r="AW13" s="358"/>
      <c r="AX13" s="359"/>
    </row>
    <row r="14" spans="1:50" ht="27.75" customHeight="1">
      <c r="A14" s="389"/>
      <c r="B14" s="390"/>
      <c r="C14" s="390"/>
      <c r="D14" s="390"/>
      <c r="E14" s="390"/>
      <c r="F14" s="391"/>
      <c r="G14" s="367"/>
      <c r="H14" s="368"/>
      <c r="I14" s="354" t="s">
        <v>94</v>
      </c>
      <c r="J14" s="580"/>
      <c r="K14" s="580"/>
      <c r="L14" s="580"/>
      <c r="M14" s="580"/>
      <c r="N14" s="580"/>
      <c r="O14" s="581"/>
      <c r="P14" s="30" t="s">
        <v>116</v>
      </c>
      <c r="Q14" s="31"/>
      <c r="R14" s="31"/>
      <c r="S14" s="31"/>
      <c r="T14" s="31"/>
      <c r="U14" s="31"/>
      <c r="V14" s="32"/>
      <c r="W14" s="30" t="s">
        <v>116</v>
      </c>
      <c r="X14" s="31"/>
      <c r="Y14" s="31"/>
      <c r="Z14" s="31"/>
      <c r="AA14" s="31"/>
      <c r="AB14" s="31"/>
      <c r="AC14" s="32"/>
      <c r="AD14" s="30" t="s">
        <v>116</v>
      </c>
      <c r="AE14" s="31"/>
      <c r="AF14" s="31"/>
      <c r="AG14" s="31"/>
      <c r="AH14" s="31"/>
      <c r="AI14" s="31"/>
      <c r="AJ14" s="32"/>
      <c r="AK14" s="30" t="s">
        <v>116</v>
      </c>
      <c r="AL14" s="31"/>
      <c r="AM14" s="31"/>
      <c r="AN14" s="31"/>
      <c r="AO14" s="31"/>
      <c r="AP14" s="31"/>
      <c r="AQ14" s="32"/>
      <c r="AR14" s="119"/>
      <c r="AS14" s="120"/>
      <c r="AT14" s="120"/>
      <c r="AU14" s="120"/>
      <c r="AV14" s="120"/>
      <c r="AW14" s="120"/>
      <c r="AX14" s="585"/>
    </row>
    <row r="15" spans="1:50" ht="27.75" customHeight="1">
      <c r="A15" s="389"/>
      <c r="B15" s="390"/>
      <c r="C15" s="390"/>
      <c r="D15" s="390"/>
      <c r="E15" s="390"/>
      <c r="F15" s="391"/>
      <c r="G15" s="367"/>
      <c r="H15" s="368"/>
      <c r="I15" s="354" t="s">
        <v>95</v>
      </c>
      <c r="J15" s="580"/>
      <c r="K15" s="580"/>
      <c r="L15" s="580"/>
      <c r="M15" s="580"/>
      <c r="N15" s="580"/>
      <c r="O15" s="581"/>
      <c r="P15" s="30" t="s">
        <v>116</v>
      </c>
      <c r="Q15" s="31"/>
      <c r="R15" s="31"/>
      <c r="S15" s="31"/>
      <c r="T15" s="31"/>
      <c r="U15" s="31"/>
      <c r="V15" s="32"/>
      <c r="W15" s="30" t="s">
        <v>116</v>
      </c>
      <c r="X15" s="31"/>
      <c r="Y15" s="31"/>
      <c r="Z15" s="31"/>
      <c r="AA15" s="31"/>
      <c r="AB15" s="31"/>
      <c r="AC15" s="32"/>
      <c r="AD15" s="30" t="s">
        <v>116</v>
      </c>
      <c r="AE15" s="31"/>
      <c r="AF15" s="31"/>
      <c r="AG15" s="31"/>
      <c r="AH15" s="31"/>
      <c r="AI15" s="31"/>
      <c r="AJ15" s="32"/>
      <c r="AK15" s="30"/>
      <c r="AL15" s="31"/>
      <c r="AM15" s="31"/>
      <c r="AN15" s="31"/>
      <c r="AO15" s="31"/>
      <c r="AP15" s="31"/>
      <c r="AQ15" s="32"/>
      <c r="AR15" s="577"/>
      <c r="AS15" s="578"/>
      <c r="AT15" s="578"/>
      <c r="AU15" s="578"/>
      <c r="AV15" s="578"/>
      <c r="AW15" s="578"/>
      <c r="AX15" s="579"/>
    </row>
    <row r="16" spans="1:50" ht="27.75" customHeight="1">
      <c r="A16" s="389"/>
      <c r="B16" s="390"/>
      <c r="C16" s="390"/>
      <c r="D16" s="390"/>
      <c r="E16" s="390"/>
      <c r="F16" s="391"/>
      <c r="G16" s="367"/>
      <c r="H16" s="368"/>
      <c r="I16" s="354" t="s">
        <v>93</v>
      </c>
      <c r="J16" s="355"/>
      <c r="K16" s="355"/>
      <c r="L16" s="355"/>
      <c r="M16" s="355"/>
      <c r="N16" s="355"/>
      <c r="O16" s="356"/>
      <c r="P16" s="582">
        <v>-149</v>
      </c>
      <c r="Q16" s="583"/>
      <c r="R16" s="583"/>
      <c r="S16" s="583"/>
      <c r="T16" s="583"/>
      <c r="U16" s="583"/>
      <c r="V16" s="584"/>
      <c r="W16" s="360" t="s">
        <v>116</v>
      </c>
      <c r="X16" s="360"/>
      <c r="Y16" s="360"/>
      <c r="Z16" s="360"/>
      <c r="AA16" s="360"/>
      <c r="AB16" s="360"/>
      <c r="AC16" s="360"/>
      <c r="AD16" s="360" t="s">
        <v>116</v>
      </c>
      <c r="AE16" s="360"/>
      <c r="AF16" s="360"/>
      <c r="AG16" s="360"/>
      <c r="AH16" s="360"/>
      <c r="AI16" s="360"/>
      <c r="AJ16" s="360"/>
      <c r="AK16" s="360"/>
      <c r="AL16" s="360"/>
      <c r="AM16" s="360"/>
      <c r="AN16" s="360"/>
      <c r="AO16" s="360"/>
      <c r="AP16" s="360"/>
      <c r="AQ16" s="360"/>
      <c r="AR16" s="358"/>
      <c r="AS16" s="358"/>
      <c r="AT16" s="358"/>
      <c r="AU16" s="358"/>
      <c r="AV16" s="358"/>
      <c r="AW16" s="358"/>
      <c r="AX16" s="359"/>
    </row>
    <row r="17" spans="1:50" ht="27.75" customHeight="1">
      <c r="A17" s="389"/>
      <c r="B17" s="390"/>
      <c r="C17" s="390"/>
      <c r="D17" s="390"/>
      <c r="E17" s="390"/>
      <c r="F17" s="391"/>
      <c r="G17" s="369"/>
      <c r="H17" s="370"/>
      <c r="I17" s="361" t="s">
        <v>25</v>
      </c>
      <c r="J17" s="362"/>
      <c r="K17" s="362"/>
      <c r="L17" s="362"/>
      <c r="M17" s="362"/>
      <c r="N17" s="362"/>
      <c r="O17" s="363"/>
      <c r="P17" s="347">
        <v>1085</v>
      </c>
      <c r="Q17" s="348"/>
      <c r="R17" s="348"/>
      <c r="S17" s="348"/>
      <c r="T17" s="348"/>
      <c r="U17" s="348"/>
      <c r="V17" s="349"/>
      <c r="W17" s="347">
        <v>1133</v>
      </c>
      <c r="X17" s="348"/>
      <c r="Y17" s="348"/>
      <c r="Z17" s="348"/>
      <c r="AA17" s="348"/>
      <c r="AB17" s="348"/>
      <c r="AC17" s="349"/>
      <c r="AD17" s="347">
        <f>AD12</f>
        <v>1076</v>
      </c>
      <c r="AE17" s="348"/>
      <c r="AF17" s="348"/>
      <c r="AG17" s="348"/>
      <c r="AH17" s="348"/>
      <c r="AI17" s="348"/>
      <c r="AJ17" s="349"/>
      <c r="AK17" s="347">
        <v>746.317</v>
      </c>
      <c r="AL17" s="348"/>
      <c r="AM17" s="348"/>
      <c r="AN17" s="348"/>
      <c r="AO17" s="348"/>
      <c r="AP17" s="348"/>
      <c r="AQ17" s="349"/>
      <c r="AR17" s="350">
        <v>724</v>
      </c>
      <c r="AS17" s="350"/>
      <c r="AT17" s="350"/>
      <c r="AU17" s="350"/>
      <c r="AV17" s="350"/>
      <c r="AW17" s="350"/>
      <c r="AX17" s="351"/>
    </row>
    <row r="18" spans="1:50" ht="27.75" customHeight="1">
      <c r="A18" s="389"/>
      <c r="B18" s="390"/>
      <c r="C18" s="390"/>
      <c r="D18" s="390"/>
      <c r="E18" s="390"/>
      <c r="F18" s="391"/>
      <c r="G18" s="340" t="s">
        <v>10</v>
      </c>
      <c r="H18" s="341"/>
      <c r="I18" s="341"/>
      <c r="J18" s="341"/>
      <c r="K18" s="341"/>
      <c r="L18" s="341"/>
      <c r="M18" s="341"/>
      <c r="N18" s="341"/>
      <c r="O18" s="341"/>
      <c r="P18" s="352">
        <v>984</v>
      </c>
      <c r="Q18" s="352"/>
      <c r="R18" s="352"/>
      <c r="S18" s="352"/>
      <c r="T18" s="352"/>
      <c r="U18" s="352"/>
      <c r="V18" s="352"/>
      <c r="W18" s="306">
        <f>ROUND((16540117+59800000+915884629+50171000)/1000000,0)</f>
        <v>1042</v>
      </c>
      <c r="X18" s="307"/>
      <c r="Y18" s="307"/>
      <c r="Z18" s="307"/>
      <c r="AA18" s="307"/>
      <c r="AB18" s="307"/>
      <c r="AC18" s="308"/>
      <c r="AD18" s="306">
        <f>(452339756+94900653+3752032+21786666)/1000000</f>
        <v>572.779107</v>
      </c>
      <c r="AE18" s="307"/>
      <c r="AF18" s="307"/>
      <c r="AG18" s="307"/>
      <c r="AH18" s="307"/>
      <c r="AI18" s="307"/>
      <c r="AJ18" s="308"/>
      <c r="AK18" s="344"/>
      <c r="AL18" s="344"/>
      <c r="AM18" s="344"/>
      <c r="AN18" s="344"/>
      <c r="AO18" s="344"/>
      <c r="AP18" s="344"/>
      <c r="AQ18" s="344"/>
      <c r="AR18" s="338"/>
      <c r="AS18" s="338"/>
      <c r="AT18" s="338"/>
      <c r="AU18" s="338"/>
      <c r="AV18" s="338"/>
      <c r="AW18" s="338"/>
      <c r="AX18" s="339"/>
    </row>
    <row r="19" spans="1:50" ht="27.75" customHeight="1">
      <c r="A19" s="392"/>
      <c r="B19" s="393"/>
      <c r="C19" s="393"/>
      <c r="D19" s="393"/>
      <c r="E19" s="393"/>
      <c r="F19" s="394"/>
      <c r="G19" s="340" t="s">
        <v>11</v>
      </c>
      <c r="H19" s="341"/>
      <c r="I19" s="341"/>
      <c r="J19" s="341"/>
      <c r="K19" s="341"/>
      <c r="L19" s="341"/>
      <c r="M19" s="341"/>
      <c r="N19" s="341"/>
      <c r="O19" s="341"/>
      <c r="P19" s="342">
        <f>0.906</f>
        <v>0.906</v>
      </c>
      <c r="Q19" s="342"/>
      <c r="R19" s="342"/>
      <c r="S19" s="342"/>
      <c r="T19" s="342"/>
      <c r="U19" s="342"/>
      <c r="V19" s="342"/>
      <c r="W19" s="342">
        <f>W18/W17</f>
        <v>0.9196822594880847</v>
      </c>
      <c r="X19" s="342"/>
      <c r="Y19" s="342"/>
      <c r="Z19" s="342"/>
      <c r="AA19" s="342"/>
      <c r="AB19" s="342"/>
      <c r="AC19" s="342"/>
      <c r="AD19" s="343">
        <f>AD18/AD17</f>
        <v>0.5323225901486989</v>
      </c>
      <c r="AE19" s="343"/>
      <c r="AF19" s="343"/>
      <c r="AG19" s="343"/>
      <c r="AH19" s="343"/>
      <c r="AI19" s="343"/>
      <c r="AJ19" s="343"/>
      <c r="AK19" s="338"/>
      <c r="AL19" s="338"/>
      <c r="AM19" s="338"/>
      <c r="AN19" s="338"/>
      <c r="AO19" s="338"/>
      <c r="AP19" s="338"/>
      <c r="AQ19" s="338"/>
      <c r="AR19" s="338"/>
      <c r="AS19" s="338"/>
      <c r="AT19" s="338"/>
      <c r="AU19" s="338"/>
      <c r="AV19" s="338"/>
      <c r="AW19" s="338"/>
      <c r="AX19" s="339"/>
    </row>
    <row r="20" spans="1:50" ht="31.5" customHeight="1">
      <c r="A20" s="312" t="s">
        <v>13</v>
      </c>
      <c r="B20" s="313"/>
      <c r="C20" s="313"/>
      <c r="D20" s="313"/>
      <c r="E20" s="313"/>
      <c r="F20" s="314"/>
      <c r="G20" s="294" t="s">
        <v>48</v>
      </c>
      <c r="H20" s="106"/>
      <c r="I20" s="106"/>
      <c r="J20" s="106"/>
      <c r="K20" s="106"/>
      <c r="L20" s="106"/>
      <c r="M20" s="106"/>
      <c r="N20" s="106"/>
      <c r="O20" s="106"/>
      <c r="P20" s="106"/>
      <c r="Q20" s="106"/>
      <c r="R20" s="106"/>
      <c r="S20" s="106"/>
      <c r="T20" s="106"/>
      <c r="U20" s="106"/>
      <c r="V20" s="106"/>
      <c r="W20" s="106"/>
      <c r="X20" s="295"/>
      <c r="Y20" s="305"/>
      <c r="Z20" s="203"/>
      <c r="AA20" s="204"/>
      <c r="AB20" s="105" t="s">
        <v>12</v>
      </c>
      <c r="AC20" s="106"/>
      <c r="AD20" s="295"/>
      <c r="AE20" s="43" t="s">
        <v>78</v>
      </c>
      <c r="AF20" s="136"/>
      <c r="AG20" s="136"/>
      <c r="AH20" s="136"/>
      <c r="AI20" s="136"/>
      <c r="AJ20" s="43" t="s">
        <v>79</v>
      </c>
      <c r="AK20" s="136"/>
      <c r="AL20" s="136"/>
      <c r="AM20" s="136"/>
      <c r="AN20" s="136"/>
      <c r="AO20" s="43" t="s">
        <v>80</v>
      </c>
      <c r="AP20" s="136"/>
      <c r="AQ20" s="136"/>
      <c r="AR20" s="136"/>
      <c r="AS20" s="136"/>
      <c r="AT20" s="44" t="s">
        <v>14</v>
      </c>
      <c r="AU20" s="136"/>
      <c r="AV20" s="136"/>
      <c r="AW20" s="136"/>
      <c r="AX20" s="319"/>
    </row>
    <row r="21" spans="1:50" ht="150" customHeight="1">
      <c r="A21" s="315"/>
      <c r="B21" s="313"/>
      <c r="C21" s="313"/>
      <c r="D21" s="313"/>
      <c r="E21" s="313"/>
      <c r="F21" s="314"/>
      <c r="G21" s="320" t="s">
        <v>192</v>
      </c>
      <c r="H21" s="321"/>
      <c r="I21" s="321"/>
      <c r="J21" s="321"/>
      <c r="K21" s="321"/>
      <c r="L21" s="321"/>
      <c r="M21" s="321"/>
      <c r="N21" s="321"/>
      <c r="O21" s="321"/>
      <c r="P21" s="321"/>
      <c r="Q21" s="321"/>
      <c r="R21" s="321"/>
      <c r="S21" s="321"/>
      <c r="T21" s="321"/>
      <c r="U21" s="321"/>
      <c r="V21" s="321"/>
      <c r="W21" s="321"/>
      <c r="X21" s="322"/>
      <c r="Y21" s="329" t="s">
        <v>15</v>
      </c>
      <c r="Z21" s="330"/>
      <c r="AA21" s="331"/>
      <c r="AB21" s="332"/>
      <c r="AC21" s="333"/>
      <c r="AD21" s="333"/>
      <c r="AE21" s="334" t="s">
        <v>105</v>
      </c>
      <c r="AF21" s="335"/>
      <c r="AG21" s="335"/>
      <c r="AH21" s="335"/>
      <c r="AI21" s="336"/>
      <c r="AJ21" s="334" t="s">
        <v>106</v>
      </c>
      <c r="AK21" s="335"/>
      <c r="AL21" s="335"/>
      <c r="AM21" s="335"/>
      <c r="AN21" s="336"/>
      <c r="AO21" s="334" t="s">
        <v>107</v>
      </c>
      <c r="AP21" s="335"/>
      <c r="AQ21" s="335"/>
      <c r="AR21" s="335"/>
      <c r="AS21" s="336"/>
      <c r="AT21" s="345"/>
      <c r="AU21" s="345"/>
      <c r="AV21" s="345"/>
      <c r="AW21" s="345"/>
      <c r="AX21" s="346"/>
    </row>
    <row r="22" spans="1:50" ht="115.5" customHeight="1">
      <c r="A22" s="316"/>
      <c r="B22" s="317"/>
      <c r="C22" s="317"/>
      <c r="D22" s="317"/>
      <c r="E22" s="317"/>
      <c r="F22" s="318"/>
      <c r="G22" s="323"/>
      <c r="H22" s="324"/>
      <c r="I22" s="324"/>
      <c r="J22" s="324"/>
      <c r="K22" s="324"/>
      <c r="L22" s="324"/>
      <c r="M22" s="324"/>
      <c r="N22" s="324"/>
      <c r="O22" s="324"/>
      <c r="P22" s="324"/>
      <c r="Q22" s="324"/>
      <c r="R22" s="324"/>
      <c r="S22" s="324"/>
      <c r="T22" s="324"/>
      <c r="U22" s="324"/>
      <c r="V22" s="324"/>
      <c r="W22" s="324"/>
      <c r="X22" s="325"/>
      <c r="Y22" s="45" t="s">
        <v>97</v>
      </c>
      <c r="Z22" s="106"/>
      <c r="AA22" s="295"/>
      <c r="AB22" s="337"/>
      <c r="AC22" s="337"/>
      <c r="AD22" s="337"/>
      <c r="AE22" s="309" t="s">
        <v>170</v>
      </c>
      <c r="AF22" s="310"/>
      <c r="AG22" s="310"/>
      <c r="AH22" s="310"/>
      <c r="AI22" s="311"/>
      <c r="AJ22" s="309" t="s">
        <v>170</v>
      </c>
      <c r="AK22" s="310"/>
      <c r="AL22" s="310"/>
      <c r="AM22" s="310"/>
      <c r="AN22" s="311"/>
      <c r="AO22" s="309" t="s">
        <v>170</v>
      </c>
      <c r="AP22" s="310"/>
      <c r="AQ22" s="310"/>
      <c r="AR22" s="310"/>
      <c r="AS22" s="311"/>
      <c r="AT22" s="309" t="s">
        <v>170</v>
      </c>
      <c r="AU22" s="310"/>
      <c r="AV22" s="310"/>
      <c r="AW22" s="310"/>
      <c r="AX22" s="587"/>
    </row>
    <row r="23" spans="1:50" ht="45" customHeight="1">
      <c r="A23" s="316"/>
      <c r="B23" s="317"/>
      <c r="C23" s="317"/>
      <c r="D23" s="317"/>
      <c r="E23" s="317"/>
      <c r="F23" s="318"/>
      <c r="G23" s="326"/>
      <c r="H23" s="327"/>
      <c r="I23" s="327"/>
      <c r="J23" s="327"/>
      <c r="K23" s="327"/>
      <c r="L23" s="327"/>
      <c r="M23" s="327"/>
      <c r="N23" s="327"/>
      <c r="O23" s="327"/>
      <c r="P23" s="327"/>
      <c r="Q23" s="327"/>
      <c r="R23" s="327"/>
      <c r="S23" s="327"/>
      <c r="T23" s="327"/>
      <c r="U23" s="327"/>
      <c r="V23" s="327"/>
      <c r="W23" s="327"/>
      <c r="X23" s="328"/>
      <c r="Y23" s="105" t="s">
        <v>16</v>
      </c>
      <c r="Z23" s="106"/>
      <c r="AA23" s="295"/>
      <c r="AB23" s="586" t="s">
        <v>17</v>
      </c>
      <c r="AC23" s="586"/>
      <c r="AD23" s="586"/>
      <c r="AE23" s="86" t="s">
        <v>172</v>
      </c>
      <c r="AF23" s="87"/>
      <c r="AG23" s="87"/>
      <c r="AH23" s="87"/>
      <c r="AI23" s="191"/>
      <c r="AJ23" s="86" t="s">
        <v>171</v>
      </c>
      <c r="AK23" s="87"/>
      <c r="AL23" s="87"/>
      <c r="AM23" s="87"/>
      <c r="AN23" s="191"/>
      <c r="AO23" s="86" t="s">
        <v>171</v>
      </c>
      <c r="AP23" s="87"/>
      <c r="AQ23" s="87"/>
      <c r="AR23" s="87"/>
      <c r="AS23" s="191"/>
      <c r="AT23" s="588"/>
      <c r="AU23" s="588"/>
      <c r="AV23" s="588"/>
      <c r="AW23" s="588"/>
      <c r="AX23" s="589"/>
    </row>
    <row r="24" spans="1:50" ht="31.5" customHeight="1">
      <c r="A24" s="296" t="s">
        <v>43</v>
      </c>
      <c r="B24" s="297"/>
      <c r="C24" s="297"/>
      <c r="D24" s="297"/>
      <c r="E24" s="297"/>
      <c r="F24" s="298"/>
      <c r="G24" s="294" t="s">
        <v>46</v>
      </c>
      <c r="H24" s="106"/>
      <c r="I24" s="106"/>
      <c r="J24" s="106"/>
      <c r="K24" s="106"/>
      <c r="L24" s="106"/>
      <c r="M24" s="106"/>
      <c r="N24" s="106"/>
      <c r="O24" s="106"/>
      <c r="P24" s="106"/>
      <c r="Q24" s="106"/>
      <c r="R24" s="106"/>
      <c r="S24" s="106"/>
      <c r="T24" s="106"/>
      <c r="U24" s="106"/>
      <c r="V24" s="106"/>
      <c r="W24" s="106"/>
      <c r="X24" s="295"/>
      <c r="Y24" s="305"/>
      <c r="Z24" s="203"/>
      <c r="AA24" s="204"/>
      <c r="AB24" s="105" t="s">
        <v>12</v>
      </c>
      <c r="AC24" s="106"/>
      <c r="AD24" s="295"/>
      <c r="AE24" s="43" t="s">
        <v>78</v>
      </c>
      <c r="AF24" s="136"/>
      <c r="AG24" s="136"/>
      <c r="AH24" s="136"/>
      <c r="AI24" s="136"/>
      <c r="AJ24" s="43" t="s">
        <v>79</v>
      </c>
      <c r="AK24" s="136"/>
      <c r="AL24" s="136"/>
      <c r="AM24" s="136"/>
      <c r="AN24" s="136"/>
      <c r="AO24" s="43" t="s">
        <v>80</v>
      </c>
      <c r="AP24" s="136"/>
      <c r="AQ24" s="136"/>
      <c r="AR24" s="136"/>
      <c r="AS24" s="136"/>
      <c r="AT24" s="590" t="s">
        <v>83</v>
      </c>
      <c r="AU24" s="591"/>
      <c r="AV24" s="591"/>
      <c r="AW24" s="591"/>
      <c r="AX24" s="592"/>
    </row>
    <row r="25" spans="1:50" ht="31.5" customHeight="1">
      <c r="A25" s="299"/>
      <c r="B25" s="300"/>
      <c r="C25" s="300"/>
      <c r="D25" s="300"/>
      <c r="E25" s="300"/>
      <c r="F25" s="301"/>
      <c r="G25" s="96" t="s">
        <v>159</v>
      </c>
      <c r="H25" s="97"/>
      <c r="I25" s="97"/>
      <c r="J25" s="97"/>
      <c r="K25" s="97"/>
      <c r="L25" s="97"/>
      <c r="M25" s="97"/>
      <c r="N25" s="97"/>
      <c r="O25" s="97"/>
      <c r="P25" s="97"/>
      <c r="Q25" s="97"/>
      <c r="R25" s="97"/>
      <c r="S25" s="97"/>
      <c r="T25" s="97"/>
      <c r="U25" s="97"/>
      <c r="V25" s="97"/>
      <c r="W25" s="97"/>
      <c r="X25" s="98"/>
      <c r="Y25" s="288" t="s">
        <v>110</v>
      </c>
      <c r="Z25" s="289"/>
      <c r="AA25" s="290"/>
      <c r="AB25" s="79" t="s">
        <v>111</v>
      </c>
      <c r="AC25" s="80"/>
      <c r="AD25" s="81"/>
      <c r="AE25" s="89">
        <v>19</v>
      </c>
      <c r="AF25" s="90"/>
      <c r="AG25" s="90"/>
      <c r="AH25" s="90"/>
      <c r="AI25" s="91"/>
      <c r="AJ25" s="89">
        <v>24</v>
      </c>
      <c r="AK25" s="90"/>
      <c r="AL25" s="90"/>
      <c r="AM25" s="90"/>
      <c r="AN25" s="91"/>
      <c r="AO25" s="89">
        <v>24</v>
      </c>
      <c r="AP25" s="90"/>
      <c r="AQ25" s="90"/>
      <c r="AR25" s="90"/>
      <c r="AS25" s="91"/>
      <c r="AT25" s="86" t="s">
        <v>116</v>
      </c>
      <c r="AU25" s="87"/>
      <c r="AV25" s="87"/>
      <c r="AW25" s="87"/>
      <c r="AX25" s="88"/>
    </row>
    <row r="26" spans="1:50" ht="31.5" customHeight="1">
      <c r="A26" s="299"/>
      <c r="B26" s="300"/>
      <c r="C26" s="300"/>
      <c r="D26" s="300"/>
      <c r="E26" s="300"/>
      <c r="F26" s="301"/>
      <c r="G26" s="99"/>
      <c r="H26" s="100"/>
      <c r="I26" s="100"/>
      <c r="J26" s="100"/>
      <c r="K26" s="100"/>
      <c r="L26" s="100"/>
      <c r="M26" s="100"/>
      <c r="N26" s="100"/>
      <c r="O26" s="100"/>
      <c r="P26" s="100"/>
      <c r="Q26" s="100"/>
      <c r="R26" s="100"/>
      <c r="S26" s="100"/>
      <c r="T26" s="100"/>
      <c r="U26" s="100"/>
      <c r="V26" s="100"/>
      <c r="W26" s="100"/>
      <c r="X26" s="101"/>
      <c r="Y26" s="291"/>
      <c r="Z26" s="292"/>
      <c r="AA26" s="293"/>
      <c r="AB26" s="82"/>
      <c r="AC26" s="83"/>
      <c r="AD26" s="84"/>
      <c r="AE26" s="76" t="s">
        <v>117</v>
      </c>
      <c r="AF26" s="77"/>
      <c r="AG26" s="77"/>
      <c r="AH26" s="77"/>
      <c r="AI26" s="78"/>
      <c r="AJ26" s="76" t="s">
        <v>118</v>
      </c>
      <c r="AK26" s="77"/>
      <c r="AL26" s="77"/>
      <c r="AM26" s="77"/>
      <c r="AN26" s="78"/>
      <c r="AO26" s="76" t="s">
        <v>118</v>
      </c>
      <c r="AP26" s="77"/>
      <c r="AQ26" s="77"/>
      <c r="AR26" s="77"/>
      <c r="AS26" s="78"/>
      <c r="AT26" s="77" t="s">
        <v>109</v>
      </c>
      <c r="AU26" s="90"/>
      <c r="AV26" s="90"/>
      <c r="AW26" s="90"/>
      <c r="AX26" s="92"/>
    </row>
    <row r="27" spans="1:50" ht="31.5" customHeight="1">
      <c r="A27" s="299"/>
      <c r="B27" s="300"/>
      <c r="C27" s="300"/>
      <c r="D27" s="300"/>
      <c r="E27" s="300"/>
      <c r="F27" s="301"/>
      <c r="G27" s="96" t="s">
        <v>160</v>
      </c>
      <c r="H27" s="97"/>
      <c r="I27" s="97"/>
      <c r="J27" s="97"/>
      <c r="K27" s="97"/>
      <c r="L27" s="97"/>
      <c r="M27" s="97"/>
      <c r="N27" s="97"/>
      <c r="O27" s="97"/>
      <c r="P27" s="97"/>
      <c r="Q27" s="97"/>
      <c r="R27" s="97"/>
      <c r="S27" s="97"/>
      <c r="T27" s="97"/>
      <c r="U27" s="97"/>
      <c r="V27" s="97"/>
      <c r="W27" s="97"/>
      <c r="X27" s="98"/>
      <c r="Y27" s="291"/>
      <c r="Z27" s="292"/>
      <c r="AA27" s="293"/>
      <c r="AB27" s="85" t="s">
        <v>112</v>
      </c>
      <c r="AC27" s="80"/>
      <c r="AD27" s="81"/>
      <c r="AE27" s="89">
        <v>1</v>
      </c>
      <c r="AF27" s="90"/>
      <c r="AG27" s="90"/>
      <c r="AH27" s="90"/>
      <c r="AI27" s="91"/>
      <c r="AJ27" s="89">
        <v>3</v>
      </c>
      <c r="AK27" s="90"/>
      <c r="AL27" s="90"/>
      <c r="AM27" s="90"/>
      <c r="AN27" s="91"/>
      <c r="AO27" s="89">
        <v>1</v>
      </c>
      <c r="AP27" s="90"/>
      <c r="AQ27" s="90"/>
      <c r="AR27" s="90"/>
      <c r="AS27" s="91"/>
      <c r="AT27" s="86" t="s">
        <v>116</v>
      </c>
      <c r="AU27" s="87"/>
      <c r="AV27" s="87"/>
      <c r="AW27" s="87"/>
      <c r="AX27" s="88"/>
    </row>
    <row r="28" spans="1:50" ht="31.5" customHeight="1">
      <c r="A28" s="299"/>
      <c r="B28" s="300"/>
      <c r="C28" s="300"/>
      <c r="D28" s="300"/>
      <c r="E28" s="300"/>
      <c r="F28" s="301"/>
      <c r="G28" s="99"/>
      <c r="H28" s="100"/>
      <c r="I28" s="100"/>
      <c r="J28" s="100"/>
      <c r="K28" s="100"/>
      <c r="L28" s="100"/>
      <c r="M28" s="100"/>
      <c r="N28" s="100"/>
      <c r="O28" s="100"/>
      <c r="P28" s="100"/>
      <c r="Q28" s="100"/>
      <c r="R28" s="100"/>
      <c r="S28" s="100"/>
      <c r="T28" s="100"/>
      <c r="U28" s="100"/>
      <c r="V28" s="100"/>
      <c r="W28" s="100"/>
      <c r="X28" s="101"/>
      <c r="Y28" s="291"/>
      <c r="Z28" s="292"/>
      <c r="AA28" s="293"/>
      <c r="AB28" s="82"/>
      <c r="AC28" s="83"/>
      <c r="AD28" s="84"/>
      <c r="AE28" s="76" t="s">
        <v>119</v>
      </c>
      <c r="AF28" s="77"/>
      <c r="AG28" s="77"/>
      <c r="AH28" s="77"/>
      <c r="AI28" s="78"/>
      <c r="AJ28" s="76" t="s">
        <v>119</v>
      </c>
      <c r="AK28" s="77"/>
      <c r="AL28" s="77"/>
      <c r="AM28" s="77"/>
      <c r="AN28" s="78"/>
      <c r="AO28" s="76" t="s">
        <v>119</v>
      </c>
      <c r="AP28" s="77"/>
      <c r="AQ28" s="77"/>
      <c r="AR28" s="77"/>
      <c r="AS28" s="78"/>
      <c r="AT28" s="86" t="s">
        <v>116</v>
      </c>
      <c r="AU28" s="87"/>
      <c r="AV28" s="87"/>
      <c r="AW28" s="87"/>
      <c r="AX28" s="88"/>
    </row>
    <row r="29" spans="1:55" ht="39.75" customHeight="1">
      <c r="A29" s="299"/>
      <c r="B29" s="300"/>
      <c r="C29" s="300"/>
      <c r="D29" s="300"/>
      <c r="E29" s="300"/>
      <c r="F29" s="301"/>
      <c r="G29" s="96" t="s">
        <v>113</v>
      </c>
      <c r="H29" s="97"/>
      <c r="I29" s="97"/>
      <c r="J29" s="97"/>
      <c r="K29" s="97"/>
      <c r="L29" s="97"/>
      <c r="M29" s="97"/>
      <c r="N29" s="97"/>
      <c r="O29" s="97"/>
      <c r="P29" s="97"/>
      <c r="Q29" s="97"/>
      <c r="R29" s="97"/>
      <c r="S29" s="97"/>
      <c r="T29" s="97"/>
      <c r="U29" s="97"/>
      <c r="V29" s="97"/>
      <c r="W29" s="97"/>
      <c r="X29" s="98"/>
      <c r="Y29" s="291"/>
      <c r="Z29" s="292"/>
      <c r="AA29" s="293"/>
      <c r="AB29" s="79" t="s">
        <v>114</v>
      </c>
      <c r="AC29" s="80"/>
      <c r="AD29" s="81"/>
      <c r="AE29" s="89">
        <v>13</v>
      </c>
      <c r="AF29" s="90"/>
      <c r="AG29" s="90"/>
      <c r="AH29" s="90"/>
      <c r="AI29" s="91"/>
      <c r="AJ29" s="89">
        <v>13</v>
      </c>
      <c r="AK29" s="90"/>
      <c r="AL29" s="90"/>
      <c r="AM29" s="90"/>
      <c r="AN29" s="91"/>
      <c r="AO29" s="86" t="s">
        <v>116</v>
      </c>
      <c r="AP29" s="87"/>
      <c r="AQ29" s="87"/>
      <c r="AR29" s="87"/>
      <c r="AS29" s="191"/>
      <c r="AT29" s="86" t="s">
        <v>116</v>
      </c>
      <c r="AU29" s="87"/>
      <c r="AV29" s="87"/>
      <c r="AW29" s="87"/>
      <c r="AX29" s="88"/>
      <c r="AY29" s="28"/>
      <c r="AZ29" s="28"/>
      <c r="BA29" s="28"/>
      <c r="BB29" s="28"/>
      <c r="BC29" s="28"/>
    </row>
    <row r="30" spans="1:56" ht="32.25" customHeight="1">
      <c r="A30" s="299"/>
      <c r="B30" s="300"/>
      <c r="C30" s="300"/>
      <c r="D30" s="300"/>
      <c r="E30" s="300"/>
      <c r="F30" s="301"/>
      <c r="G30" s="99"/>
      <c r="H30" s="100"/>
      <c r="I30" s="100"/>
      <c r="J30" s="100"/>
      <c r="K30" s="100"/>
      <c r="L30" s="100"/>
      <c r="M30" s="100"/>
      <c r="N30" s="100"/>
      <c r="O30" s="100"/>
      <c r="P30" s="100"/>
      <c r="Q30" s="100"/>
      <c r="R30" s="100"/>
      <c r="S30" s="100"/>
      <c r="T30" s="100"/>
      <c r="U30" s="100"/>
      <c r="V30" s="100"/>
      <c r="W30" s="100"/>
      <c r="X30" s="101"/>
      <c r="Y30" s="291"/>
      <c r="Z30" s="292"/>
      <c r="AA30" s="293"/>
      <c r="AB30" s="82"/>
      <c r="AC30" s="83"/>
      <c r="AD30" s="84"/>
      <c r="AE30" s="76" t="s">
        <v>187</v>
      </c>
      <c r="AF30" s="77"/>
      <c r="AG30" s="77"/>
      <c r="AH30" s="77"/>
      <c r="AI30" s="78"/>
      <c r="AJ30" s="76" t="s">
        <v>187</v>
      </c>
      <c r="AK30" s="77"/>
      <c r="AL30" s="77"/>
      <c r="AM30" s="77"/>
      <c r="AN30" s="78"/>
      <c r="AO30" s="86" t="s">
        <v>116</v>
      </c>
      <c r="AP30" s="87"/>
      <c r="AQ30" s="87"/>
      <c r="AR30" s="87"/>
      <c r="AS30" s="191"/>
      <c r="AT30" s="86" t="s">
        <v>116</v>
      </c>
      <c r="AU30" s="87"/>
      <c r="AV30" s="87"/>
      <c r="AW30" s="87"/>
      <c r="AX30" s="88"/>
      <c r="AY30" s="29"/>
      <c r="AZ30" s="28"/>
      <c r="BA30" s="28"/>
      <c r="BB30" s="28"/>
      <c r="BC30" s="28"/>
      <c r="BD30" s="28"/>
    </row>
    <row r="31" spans="1:56" ht="39.75" customHeight="1">
      <c r="A31" s="299"/>
      <c r="B31" s="300"/>
      <c r="C31" s="300"/>
      <c r="D31" s="300"/>
      <c r="E31" s="300"/>
      <c r="F31" s="301"/>
      <c r="G31" s="96" t="s">
        <v>161</v>
      </c>
      <c r="H31" s="97"/>
      <c r="I31" s="97"/>
      <c r="J31" s="97"/>
      <c r="K31" s="97"/>
      <c r="L31" s="97"/>
      <c r="M31" s="97"/>
      <c r="N31" s="97"/>
      <c r="O31" s="97"/>
      <c r="P31" s="97"/>
      <c r="Q31" s="97"/>
      <c r="R31" s="97"/>
      <c r="S31" s="97"/>
      <c r="T31" s="97"/>
      <c r="U31" s="97"/>
      <c r="V31" s="97"/>
      <c r="W31" s="97"/>
      <c r="X31" s="98"/>
      <c r="Y31" s="291"/>
      <c r="Z31" s="292"/>
      <c r="AA31" s="293"/>
      <c r="AB31" s="79" t="s">
        <v>111</v>
      </c>
      <c r="AC31" s="80"/>
      <c r="AD31" s="81"/>
      <c r="AE31" s="89">
        <v>19</v>
      </c>
      <c r="AF31" s="90"/>
      <c r="AG31" s="90"/>
      <c r="AH31" s="90"/>
      <c r="AI31" s="91"/>
      <c r="AJ31" s="89">
        <v>24</v>
      </c>
      <c r="AK31" s="90"/>
      <c r="AL31" s="90"/>
      <c r="AM31" s="90"/>
      <c r="AN31" s="91"/>
      <c r="AO31" s="89">
        <v>24</v>
      </c>
      <c r="AP31" s="90"/>
      <c r="AQ31" s="90"/>
      <c r="AR31" s="90"/>
      <c r="AS31" s="91"/>
      <c r="AT31" s="86" t="s">
        <v>116</v>
      </c>
      <c r="AU31" s="87"/>
      <c r="AV31" s="87"/>
      <c r="AW31" s="87"/>
      <c r="AX31" s="88"/>
      <c r="AY31" s="29"/>
      <c r="AZ31" s="28"/>
      <c r="BA31" s="28"/>
      <c r="BB31" s="28"/>
      <c r="BC31" s="28"/>
      <c r="BD31" s="28"/>
    </row>
    <row r="32" spans="1:50" ht="32.25" customHeight="1">
      <c r="A32" s="302"/>
      <c r="B32" s="303"/>
      <c r="C32" s="303"/>
      <c r="D32" s="303"/>
      <c r="E32" s="303"/>
      <c r="F32" s="304"/>
      <c r="G32" s="99"/>
      <c r="H32" s="100"/>
      <c r="I32" s="100"/>
      <c r="J32" s="100"/>
      <c r="K32" s="100"/>
      <c r="L32" s="100"/>
      <c r="M32" s="100"/>
      <c r="N32" s="100"/>
      <c r="O32" s="100"/>
      <c r="P32" s="100"/>
      <c r="Q32" s="100"/>
      <c r="R32" s="100"/>
      <c r="S32" s="100"/>
      <c r="T32" s="100"/>
      <c r="U32" s="100"/>
      <c r="V32" s="100"/>
      <c r="W32" s="100"/>
      <c r="X32" s="101"/>
      <c r="Y32" s="291"/>
      <c r="Z32" s="292"/>
      <c r="AA32" s="293"/>
      <c r="AB32" s="82"/>
      <c r="AC32" s="83"/>
      <c r="AD32" s="84"/>
      <c r="AE32" s="76" t="s">
        <v>117</v>
      </c>
      <c r="AF32" s="77"/>
      <c r="AG32" s="77"/>
      <c r="AH32" s="77"/>
      <c r="AI32" s="78"/>
      <c r="AJ32" s="76" t="s">
        <v>118</v>
      </c>
      <c r="AK32" s="77"/>
      <c r="AL32" s="77"/>
      <c r="AM32" s="77"/>
      <c r="AN32" s="78"/>
      <c r="AO32" s="76" t="s">
        <v>118</v>
      </c>
      <c r="AP32" s="77"/>
      <c r="AQ32" s="77"/>
      <c r="AR32" s="77"/>
      <c r="AS32" s="78"/>
      <c r="AT32" s="86" t="s">
        <v>116</v>
      </c>
      <c r="AU32" s="87"/>
      <c r="AV32" s="87"/>
      <c r="AW32" s="87"/>
      <c r="AX32" s="88"/>
    </row>
    <row r="33" spans="1:50" ht="32.25" customHeight="1">
      <c r="A33" s="296" t="s">
        <v>18</v>
      </c>
      <c r="B33" s="596"/>
      <c r="C33" s="596"/>
      <c r="D33" s="596"/>
      <c r="E33" s="596"/>
      <c r="F33" s="597"/>
      <c r="G33" s="46" t="s">
        <v>19</v>
      </c>
      <c r="H33" s="106"/>
      <c r="I33" s="106"/>
      <c r="J33" s="106"/>
      <c r="K33" s="106"/>
      <c r="L33" s="106"/>
      <c r="M33" s="106"/>
      <c r="N33" s="106"/>
      <c r="O33" s="106"/>
      <c r="P33" s="106"/>
      <c r="Q33" s="106"/>
      <c r="R33" s="106"/>
      <c r="S33" s="106"/>
      <c r="T33" s="106"/>
      <c r="U33" s="106"/>
      <c r="V33" s="106"/>
      <c r="W33" s="106"/>
      <c r="X33" s="295"/>
      <c r="Y33" s="593"/>
      <c r="Z33" s="594"/>
      <c r="AA33" s="595"/>
      <c r="AB33" s="105" t="s">
        <v>12</v>
      </c>
      <c r="AC33" s="106"/>
      <c r="AD33" s="295"/>
      <c r="AE33" s="45" t="s">
        <v>78</v>
      </c>
      <c r="AF33" s="106"/>
      <c r="AG33" s="106"/>
      <c r="AH33" s="106"/>
      <c r="AI33" s="295"/>
      <c r="AJ33" s="45" t="s">
        <v>79</v>
      </c>
      <c r="AK33" s="106"/>
      <c r="AL33" s="106"/>
      <c r="AM33" s="106"/>
      <c r="AN33" s="295"/>
      <c r="AO33" s="45" t="s">
        <v>80</v>
      </c>
      <c r="AP33" s="106"/>
      <c r="AQ33" s="106"/>
      <c r="AR33" s="106"/>
      <c r="AS33" s="295"/>
      <c r="AT33" s="590" t="s">
        <v>91</v>
      </c>
      <c r="AU33" s="591"/>
      <c r="AV33" s="591"/>
      <c r="AW33" s="591"/>
      <c r="AX33" s="592"/>
    </row>
    <row r="34" spans="1:50" ht="49.5" customHeight="1">
      <c r="A34" s="299"/>
      <c r="B34" s="598"/>
      <c r="C34" s="598"/>
      <c r="D34" s="598"/>
      <c r="E34" s="598"/>
      <c r="F34" s="599"/>
      <c r="G34" s="52" t="s">
        <v>163</v>
      </c>
      <c r="H34" s="52"/>
      <c r="I34" s="52"/>
      <c r="J34" s="52"/>
      <c r="K34" s="52"/>
      <c r="L34" s="52"/>
      <c r="M34" s="52"/>
      <c r="N34" s="52"/>
      <c r="O34" s="52"/>
      <c r="P34" s="52"/>
      <c r="Q34" s="52"/>
      <c r="R34" s="52"/>
      <c r="S34" s="52"/>
      <c r="T34" s="52"/>
      <c r="U34" s="52"/>
      <c r="V34" s="52"/>
      <c r="W34" s="52"/>
      <c r="X34" s="52"/>
      <c r="Y34" s="57" t="s">
        <v>18</v>
      </c>
      <c r="Z34" s="58"/>
      <c r="AA34" s="59"/>
      <c r="AB34" s="48" t="s">
        <v>120</v>
      </c>
      <c r="AC34" s="49"/>
      <c r="AD34" s="60"/>
      <c r="AE34" s="61">
        <f>(768266337/19)/1000000</f>
        <v>40.43507036842106</v>
      </c>
      <c r="AF34" s="62"/>
      <c r="AG34" s="62"/>
      <c r="AH34" s="62"/>
      <c r="AI34" s="63"/>
      <c r="AJ34" s="61">
        <f>(905138480/24)/1000000</f>
        <v>37.714103333333334</v>
      </c>
      <c r="AK34" s="62"/>
      <c r="AL34" s="62"/>
      <c r="AM34" s="62"/>
      <c r="AN34" s="63"/>
      <c r="AO34" s="61">
        <f>550.99/24</f>
        <v>22.957916666666666</v>
      </c>
      <c r="AP34" s="62"/>
      <c r="AQ34" s="62"/>
      <c r="AR34" s="62"/>
      <c r="AS34" s="63"/>
      <c r="AT34" s="48">
        <v>31</v>
      </c>
      <c r="AU34" s="49"/>
      <c r="AV34" s="49"/>
      <c r="AW34" s="49"/>
      <c r="AX34" s="50"/>
    </row>
    <row r="35" spans="1:50" ht="58.5" customHeight="1">
      <c r="A35" s="299"/>
      <c r="B35" s="598"/>
      <c r="C35" s="598"/>
      <c r="D35" s="598"/>
      <c r="E35" s="598"/>
      <c r="F35" s="599"/>
      <c r="G35" s="55"/>
      <c r="H35" s="55"/>
      <c r="I35" s="55"/>
      <c r="J35" s="55"/>
      <c r="K35" s="55"/>
      <c r="L35" s="55"/>
      <c r="M35" s="55"/>
      <c r="N35" s="55"/>
      <c r="O35" s="55"/>
      <c r="P35" s="55"/>
      <c r="Q35" s="55"/>
      <c r="R35" s="55"/>
      <c r="S35" s="55"/>
      <c r="T35" s="55"/>
      <c r="U35" s="55"/>
      <c r="V35" s="55"/>
      <c r="W35" s="55"/>
      <c r="X35" s="55"/>
      <c r="Y35" s="64" t="s">
        <v>90</v>
      </c>
      <c r="Z35" s="93"/>
      <c r="AA35" s="94"/>
      <c r="AB35" s="67" t="s">
        <v>173</v>
      </c>
      <c r="AC35" s="68"/>
      <c r="AD35" s="69"/>
      <c r="AE35" s="70" t="s">
        <v>174</v>
      </c>
      <c r="AF35" s="71"/>
      <c r="AG35" s="71"/>
      <c r="AH35" s="71"/>
      <c r="AI35" s="72"/>
      <c r="AJ35" s="70" t="s">
        <v>181</v>
      </c>
      <c r="AK35" s="71"/>
      <c r="AL35" s="71"/>
      <c r="AM35" s="71"/>
      <c r="AN35" s="72"/>
      <c r="AO35" s="70" t="s">
        <v>188</v>
      </c>
      <c r="AP35" s="71"/>
      <c r="AQ35" s="71"/>
      <c r="AR35" s="71"/>
      <c r="AS35" s="72"/>
      <c r="AT35" s="48" t="s">
        <v>190</v>
      </c>
      <c r="AU35" s="49"/>
      <c r="AV35" s="49"/>
      <c r="AW35" s="49"/>
      <c r="AX35" s="50"/>
    </row>
    <row r="36" spans="1:50" ht="49.5" customHeight="1">
      <c r="A36" s="299"/>
      <c r="B36" s="598"/>
      <c r="C36" s="598"/>
      <c r="D36" s="598"/>
      <c r="E36" s="598"/>
      <c r="F36" s="599"/>
      <c r="G36" s="52" t="s">
        <v>162</v>
      </c>
      <c r="H36" s="52"/>
      <c r="I36" s="52"/>
      <c r="J36" s="52"/>
      <c r="K36" s="52"/>
      <c r="L36" s="52"/>
      <c r="M36" s="52"/>
      <c r="N36" s="52"/>
      <c r="O36" s="52"/>
      <c r="P36" s="52"/>
      <c r="Q36" s="52"/>
      <c r="R36" s="52"/>
      <c r="S36" s="52"/>
      <c r="T36" s="52"/>
      <c r="U36" s="52"/>
      <c r="V36" s="52"/>
      <c r="W36" s="52"/>
      <c r="X36" s="52"/>
      <c r="Y36" s="57" t="s">
        <v>18</v>
      </c>
      <c r="Z36" s="58"/>
      <c r="AA36" s="59"/>
      <c r="AB36" s="48" t="s">
        <v>120</v>
      </c>
      <c r="AC36" s="49"/>
      <c r="AD36" s="60"/>
      <c r="AE36" s="61">
        <v>88.100246</v>
      </c>
      <c r="AF36" s="62"/>
      <c r="AG36" s="62"/>
      <c r="AH36" s="62"/>
      <c r="AI36" s="63"/>
      <c r="AJ36" s="61">
        <v>5.479969666666667</v>
      </c>
      <c r="AK36" s="62"/>
      <c r="AL36" s="62"/>
      <c r="AM36" s="62"/>
      <c r="AN36" s="63"/>
      <c r="AO36" s="61">
        <f>3752032/1000000</f>
        <v>3.752032</v>
      </c>
      <c r="AP36" s="62"/>
      <c r="AQ36" s="62"/>
      <c r="AR36" s="62"/>
      <c r="AS36" s="63"/>
      <c r="AT36" s="48" t="s">
        <v>116</v>
      </c>
      <c r="AU36" s="49"/>
      <c r="AV36" s="49"/>
      <c r="AW36" s="49"/>
      <c r="AX36" s="50"/>
    </row>
    <row r="37" spans="1:50" ht="49.5" customHeight="1">
      <c r="A37" s="299"/>
      <c r="B37" s="598"/>
      <c r="C37" s="598"/>
      <c r="D37" s="598"/>
      <c r="E37" s="598"/>
      <c r="F37" s="599"/>
      <c r="G37" s="55"/>
      <c r="H37" s="55"/>
      <c r="I37" s="55"/>
      <c r="J37" s="55"/>
      <c r="K37" s="55"/>
      <c r="L37" s="55"/>
      <c r="M37" s="55"/>
      <c r="N37" s="55"/>
      <c r="O37" s="55"/>
      <c r="P37" s="55"/>
      <c r="Q37" s="55"/>
      <c r="R37" s="55"/>
      <c r="S37" s="55"/>
      <c r="T37" s="55"/>
      <c r="U37" s="55"/>
      <c r="V37" s="55"/>
      <c r="W37" s="55"/>
      <c r="X37" s="55"/>
      <c r="Y37" s="64" t="s">
        <v>90</v>
      </c>
      <c r="Z37" s="93"/>
      <c r="AA37" s="94"/>
      <c r="AB37" s="67" t="s">
        <v>175</v>
      </c>
      <c r="AC37" s="68"/>
      <c r="AD37" s="69"/>
      <c r="AE37" s="102" t="s">
        <v>178</v>
      </c>
      <c r="AF37" s="71"/>
      <c r="AG37" s="71"/>
      <c r="AH37" s="71"/>
      <c r="AI37" s="72"/>
      <c r="AJ37" s="95" t="s">
        <v>180</v>
      </c>
      <c r="AK37" s="71"/>
      <c r="AL37" s="71"/>
      <c r="AM37" s="71"/>
      <c r="AN37" s="72"/>
      <c r="AO37" s="95" t="s">
        <v>179</v>
      </c>
      <c r="AP37" s="71"/>
      <c r="AQ37" s="71"/>
      <c r="AR37" s="71"/>
      <c r="AS37" s="72"/>
      <c r="AT37" s="48" t="s">
        <v>116</v>
      </c>
      <c r="AU37" s="49"/>
      <c r="AV37" s="49"/>
      <c r="AW37" s="49"/>
      <c r="AX37" s="50"/>
    </row>
    <row r="38" spans="1:50" ht="49.5" customHeight="1">
      <c r="A38" s="299"/>
      <c r="B38" s="598"/>
      <c r="C38" s="598"/>
      <c r="D38" s="598"/>
      <c r="E38" s="598"/>
      <c r="F38" s="599"/>
      <c r="G38" s="51" t="s">
        <v>164</v>
      </c>
      <c r="H38" s="52"/>
      <c r="I38" s="52"/>
      <c r="J38" s="52"/>
      <c r="K38" s="52"/>
      <c r="L38" s="52"/>
      <c r="M38" s="52"/>
      <c r="N38" s="52"/>
      <c r="O38" s="52"/>
      <c r="P38" s="52"/>
      <c r="Q38" s="52"/>
      <c r="R38" s="52"/>
      <c r="S38" s="52"/>
      <c r="T38" s="52"/>
      <c r="U38" s="52"/>
      <c r="V38" s="52"/>
      <c r="W38" s="52"/>
      <c r="X38" s="53"/>
      <c r="Y38" s="57" t="s">
        <v>18</v>
      </c>
      <c r="Z38" s="58"/>
      <c r="AA38" s="59"/>
      <c r="AB38" s="48" t="s">
        <v>120</v>
      </c>
      <c r="AC38" s="49"/>
      <c r="AD38" s="60"/>
      <c r="AE38" s="48">
        <v>7</v>
      </c>
      <c r="AF38" s="49"/>
      <c r="AG38" s="49"/>
      <c r="AH38" s="49"/>
      <c r="AI38" s="60"/>
      <c r="AJ38" s="61">
        <v>4.6</v>
      </c>
      <c r="AK38" s="62"/>
      <c r="AL38" s="62"/>
      <c r="AM38" s="62"/>
      <c r="AN38" s="63"/>
      <c r="AO38" s="48" t="s">
        <v>116</v>
      </c>
      <c r="AP38" s="49"/>
      <c r="AQ38" s="49"/>
      <c r="AR38" s="49"/>
      <c r="AS38" s="60"/>
      <c r="AT38" s="48" t="s">
        <v>115</v>
      </c>
      <c r="AU38" s="49"/>
      <c r="AV38" s="49"/>
      <c r="AW38" s="49"/>
      <c r="AX38" s="50"/>
    </row>
    <row r="39" spans="1:50" ht="49.5" customHeight="1">
      <c r="A39" s="299"/>
      <c r="B39" s="598"/>
      <c r="C39" s="598"/>
      <c r="D39" s="598"/>
      <c r="E39" s="598"/>
      <c r="F39" s="599"/>
      <c r="G39" s="54"/>
      <c r="H39" s="55"/>
      <c r="I39" s="55"/>
      <c r="J39" s="55"/>
      <c r="K39" s="55"/>
      <c r="L39" s="55"/>
      <c r="M39" s="55"/>
      <c r="N39" s="55"/>
      <c r="O39" s="55"/>
      <c r="P39" s="55"/>
      <c r="Q39" s="55"/>
      <c r="R39" s="55"/>
      <c r="S39" s="55"/>
      <c r="T39" s="55"/>
      <c r="U39" s="55"/>
      <c r="V39" s="55"/>
      <c r="W39" s="55"/>
      <c r="X39" s="56"/>
      <c r="Y39" s="64" t="s">
        <v>90</v>
      </c>
      <c r="Z39" s="93"/>
      <c r="AA39" s="94"/>
      <c r="AB39" s="67" t="s">
        <v>176</v>
      </c>
      <c r="AC39" s="68"/>
      <c r="AD39" s="69"/>
      <c r="AE39" s="70" t="s">
        <v>185</v>
      </c>
      <c r="AF39" s="71"/>
      <c r="AG39" s="71"/>
      <c r="AH39" s="71"/>
      <c r="AI39" s="72"/>
      <c r="AJ39" s="70" t="s">
        <v>186</v>
      </c>
      <c r="AK39" s="71"/>
      <c r="AL39" s="71"/>
      <c r="AM39" s="71"/>
      <c r="AN39" s="72"/>
      <c r="AO39" s="48" t="s">
        <v>116</v>
      </c>
      <c r="AP39" s="49"/>
      <c r="AQ39" s="49"/>
      <c r="AR39" s="49"/>
      <c r="AS39" s="60"/>
      <c r="AT39" s="48" t="s">
        <v>116</v>
      </c>
      <c r="AU39" s="49"/>
      <c r="AV39" s="49"/>
      <c r="AW39" s="49"/>
      <c r="AX39" s="50"/>
    </row>
    <row r="40" spans="1:50" ht="49.5" customHeight="1">
      <c r="A40" s="299"/>
      <c r="B40" s="598"/>
      <c r="C40" s="598"/>
      <c r="D40" s="598"/>
      <c r="E40" s="598"/>
      <c r="F40" s="599"/>
      <c r="G40" s="51" t="s">
        <v>165</v>
      </c>
      <c r="H40" s="52"/>
      <c r="I40" s="52"/>
      <c r="J40" s="52"/>
      <c r="K40" s="52"/>
      <c r="L40" s="52"/>
      <c r="M40" s="52"/>
      <c r="N40" s="52"/>
      <c r="O40" s="52"/>
      <c r="P40" s="52"/>
      <c r="Q40" s="52"/>
      <c r="R40" s="52"/>
      <c r="S40" s="52"/>
      <c r="T40" s="52"/>
      <c r="U40" s="52"/>
      <c r="V40" s="52"/>
      <c r="W40" s="52"/>
      <c r="X40" s="53"/>
      <c r="Y40" s="57" t="s">
        <v>18</v>
      </c>
      <c r="Z40" s="58"/>
      <c r="AA40" s="59"/>
      <c r="AB40" s="48" t="s">
        <v>120</v>
      </c>
      <c r="AC40" s="49"/>
      <c r="AD40" s="60"/>
      <c r="AE40" s="48">
        <v>1</v>
      </c>
      <c r="AF40" s="49"/>
      <c r="AG40" s="49"/>
      <c r="AH40" s="49"/>
      <c r="AI40" s="60"/>
      <c r="AJ40" s="61">
        <v>2.089</v>
      </c>
      <c r="AK40" s="62"/>
      <c r="AL40" s="62"/>
      <c r="AM40" s="62"/>
      <c r="AN40" s="63"/>
      <c r="AO40" s="48">
        <v>1</v>
      </c>
      <c r="AP40" s="49"/>
      <c r="AQ40" s="49"/>
      <c r="AR40" s="49"/>
      <c r="AS40" s="60"/>
      <c r="AT40" s="48" t="s">
        <v>116</v>
      </c>
      <c r="AU40" s="49"/>
      <c r="AV40" s="49"/>
      <c r="AW40" s="49"/>
      <c r="AX40" s="50"/>
    </row>
    <row r="41" spans="1:50" ht="49.5" customHeight="1">
      <c r="A41" s="299"/>
      <c r="B41" s="598"/>
      <c r="C41" s="598"/>
      <c r="D41" s="598"/>
      <c r="E41" s="598"/>
      <c r="F41" s="599"/>
      <c r="G41" s="54"/>
      <c r="H41" s="55"/>
      <c r="I41" s="55"/>
      <c r="J41" s="55"/>
      <c r="K41" s="55"/>
      <c r="L41" s="55"/>
      <c r="M41" s="55"/>
      <c r="N41" s="55"/>
      <c r="O41" s="55"/>
      <c r="P41" s="55"/>
      <c r="Q41" s="55"/>
      <c r="R41" s="55"/>
      <c r="S41" s="55"/>
      <c r="T41" s="55"/>
      <c r="U41" s="55"/>
      <c r="V41" s="55"/>
      <c r="W41" s="55"/>
      <c r="X41" s="56"/>
      <c r="Y41" s="64" t="s">
        <v>90</v>
      </c>
      <c r="Z41" s="65"/>
      <c r="AA41" s="66"/>
      <c r="AB41" s="67" t="s">
        <v>177</v>
      </c>
      <c r="AC41" s="68"/>
      <c r="AD41" s="69"/>
      <c r="AE41" s="70" t="s">
        <v>182</v>
      </c>
      <c r="AF41" s="71"/>
      <c r="AG41" s="71"/>
      <c r="AH41" s="71"/>
      <c r="AI41" s="72"/>
      <c r="AJ41" s="70" t="s">
        <v>183</v>
      </c>
      <c r="AK41" s="71"/>
      <c r="AL41" s="71"/>
      <c r="AM41" s="71"/>
      <c r="AN41" s="72"/>
      <c r="AO41" s="70" t="s">
        <v>184</v>
      </c>
      <c r="AP41" s="71"/>
      <c r="AQ41" s="71"/>
      <c r="AR41" s="71"/>
      <c r="AS41" s="72"/>
      <c r="AT41" s="48" t="s">
        <v>116</v>
      </c>
      <c r="AU41" s="49"/>
      <c r="AV41" s="49"/>
      <c r="AW41" s="49"/>
      <c r="AX41" s="50"/>
    </row>
    <row r="42" spans="1:50" ht="22.5" customHeight="1">
      <c r="A42" s="257" t="s">
        <v>98</v>
      </c>
      <c r="B42" s="258"/>
      <c r="C42" s="280" t="s">
        <v>22</v>
      </c>
      <c r="D42" s="281"/>
      <c r="E42" s="281"/>
      <c r="F42" s="281"/>
      <c r="G42" s="281"/>
      <c r="H42" s="281"/>
      <c r="I42" s="281"/>
      <c r="J42" s="281"/>
      <c r="K42" s="282"/>
      <c r="L42" s="283" t="s">
        <v>84</v>
      </c>
      <c r="M42" s="283"/>
      <c r="N42" s="283"/>
      <c r="O42" s="283"/>
      <c r="P42" s="283"/>
      <c r="Q42" s="283"/>
      <c r="R42" s="284" t="s">
        <v>82</v>
      </c>
      <c r="S42" s="285"/>
      <c r="T42" s="285"/>
      <c r="U42" s="285"/>
      <c r="V42" s="285"/>
      <c r="W42" s="285"/>
      <c r="X42" s="286" t="s">
        <v>37</v>
      </c>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7"/>
    </row>
    <row r="43" spans="1:50" ht="30" customHeight="1">
      <c r="A43" s="259"/>
      <c r="B43" s="260"/>
      <c r="C43" s="263" t="s">
        <v>108</v>
      </c>
      <c r="D43" s="264"/>
      <c r="E43" s="264"/>
      <c r="F43" s="264"/>
      <c r="G43" s="264"/>
      <c r="H43" s="264"/>
      <c r="I43" s="264"/>
      <c r="J43" s="264"/>
      <c r="K43" s="265"/>
      <c r="L43" s="266">
        <v>746.317</v>
      </c>
      <c r="M43" s="267"/>
      <c r="N43" s="267"/>
      <c r="O43" s="267"/>
      <c r="P43" s="267"/>
      <c r="Q43" s="268"/>
      <c r="R43" s="275">
        <v>724</v>
      </c>
      <c r="S43" s="275"/>
      <c r="T43" s="275"/>
      <c r="U43" s="275"/>
      <c r="V43" s="275"/>
      <c r="W43" s="275"/>
      <c r="X43" s="276"/>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8"/>
    </row>
    <row r="44" spans="1:50" ht="30" customHeight="1">
      <c r="A44" s="259"/>
      <c r="B44" s="260"/>
      <c r="C44" s="251"/>
      <c r="D44" s="252"/>
      <c r="E44" s="252"/>
      <c r="F44" s="252"/>
      <c r="G44" s="252"/>
      <c r="H44" s="252"/>
      <c r="I44" s="252"/>
      <c r="J44" s="252"/>
      <c r="K44" s="253"/>
      <c r="L44" s="279"/>
      <c r="M44" s="279"/>
      <c r="N44" s="279"/>
      <c r="O44" s="279"/>
      <c r="P44" s="279"/>
      <c r="Q44" s="279"/>
      <c r="R44" s="239"/>
      <c r="S44" s="239"/>
      <c r="T44" s="239"/>
      <c r="U44" s="239"/>
      <c r="V44" s="239"/>
      <c r="W44" s="239"/>
      <c r="X44" s="240"/>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2"/>
    </row>
    <row r="45" spans="1:50" ht="30" customHeight="1">
      <c r="A45" s="259"/>
      <c r="B45" s="260"/>
      <c r="C45" s="235"/>
      <c r="D45" s="236"/>
      <c r="E45" s="236"/>
      <c r="F45" s="236"/>
      <c r="G45" s="236"/>
      <c r="H45" s="236"/>
      <c r="I45" s="236"/>
      <c r="J45" s="236"/>
      <c r="K45" s="237"/>
      <c r="L45" s="238"/>
      <c r="M45" s="238"/>
      <c r="N45" s="238"/>
      <c r="O45" s="238"/>
      <c r="P45" s="238"/>
      <c r="Q45" s="238"/>
      <c r="R45" s="239"/>
      <c r="S45" s="239"/>
      <c r="T45" s="239"/>
      <c r="U45" s="239"/>
      <c r="V45" s="239"/>
      <c r="W45" s="239"/>
      <c r="X45" s="240"/>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2"/>
    </row>
    <row r="46" spans="1:50" ht="30" customHeight="1">
      <c r="A46" s="259"/>
      <c r="B46" s="260"/>
      <c r="C46" s="235"/>
      <c r="D46" s="236"/>
      <c r="E46" s="236"/>
      <c r="F46" s="236"/>
      <c r="G46" s="236"/>
      <c r="H46" s="236"/>
      <c r="I46" s="236"/>
      <c r="J46" s="236"/>
      <c r="K46" s="237"/>
      <c r="L46" s="238"/>
      <c r="M46" s="238"/>
      <c r="N46" s="238"/>
      <c r="O46" s="238"/>
      <c r="P46" s="238"/>
      <c r="Q46" s="238"/>
      <c r="R46" s="239"/>
      <c r="S46" s="239"/>
      <c r="T46" s="239"/>
      <c r="U46" s="239"/>
      <c r="V46" s="239"/>
      <c r="W46" s="239"/>
      <c r="X46" s="240"/>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2"/>
    </row>
    <row r="47" spans="1:50" ht="30" customHeight="1">
      <c r="A47" s="259"/>
      <c r="B47" s="260"/>
      <c r="C47" s="235"/>
      <c r="D47" s="236"/>
      <c r="E47" s="236"/>
      <c r="F47" s="236"/>
      <c r="G47" s="236"/>
      <c r="H47" s="236"/>
      <c r="I47" s="236"/>
      <c r="J47" s="236"/>
      <c r="K47" s="237"/>
      <c r="L47" s="238"/>
      <c r="M47" s="238"/>
      <c r="N47" s="238"/>
      <c r="O47" s="238"/>
      <c r="P47" s="238"/>
      <c r="Q47" s="238"/>
      <c r="R47" s="239"/>
      <c r="S47" s="239"/>
      <c r="T47" s="239"/>
      <c r="U47" s="239"/>
      <c r="V47" s="239"/>
      <c r="W47" s="239"/>
      <c r="X47" s="240"/>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2"/>
    </row>
    <row r="48" spans="1:50" ht="30" customHeight="1">
      <c r="A48" s="259"/>
      <c r="B48" s="260"/>
      <c r="C48" s="572"/>
      <c r="D48" s="570"/>
      <c r="E48" s="570"/>
      <c r="F48" s="570"/>
      <c r="G48" s="570"/>
      <c r="H48" s="570"/>
      <c r="I48" s="570"/>
      <c r="J48" s="570"/>
      <c r="K48" s="571"/>
      <c r="L48" s="569"/>
      <c r="M48" s="570"/>
      <c r="N48" s="570"/>
      <c r="O48" s="570"/>
      <c r="P48" s="570"/>
      <c r="Q48" s="571"/>
      <c r="R48" s="566"/>
      <c r="S48" s="567"/>
      <c r="T48" s="567"/>
      <c r="U48" s="567"/>
      <c r="V48" s="567"/>
      <c r="W48" s="568"/>
      <c r="X48" s="240"/>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2"/>
    </row>
    <row r="49" spans="1:50" ht="30" customHeight="1" thickBot="1">
      <c r="A49" s="261"/>
      <c r="B49" s="262"/>
      <c r="C49" s="269" t="s">
        <v>25</v>
      </c>
      <c r="D49" s="270"/>
      <c r="E49" s="270"/>
      <c r="F49" s="270"/>
      <c r="G49" s="270"/>
      <c r="H49" s="270"/>
      <c r="I49" s="270"/>
      <c r="J49" s="270"/>
      <c r="K49" s="271"/>
      <c r="L49" s="272">
        <f>SUM(L43:Q44)</f>
        <v>746.317</v>
      </c>
      <c r="M49" s="273"/>
      <c r="N49" s="273"/>
      <c r="O49" s="273"/>
      <c r="P49" s="273"/>
      <c r="Q49" s="274"/>
      <c r="R49" s="108">
        <v>724</v>
      </c>
      <c r="S49" s="109"/>
      <c r="T49" s="109"/>
      <c r="U49" s="109"/>
      <c r="V49" s="109"/>
      <c r="W49" s="110"/>
      <c r="X49" s="254"/>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232" t="s">
        <v>85</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4"/>
    </row>
    <row r="52" spans="1:50" ht="21" customHeight="1">
      <c r="A52" s="18"/>
      <c r="B52" s="19"/>
      <c r="C52" s="73" t="s">
        <v>51</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5"/>
      <c r="AD52" s="74" t="s">
        <v>59</v>
      </c>
      <c r="AE52" s="74"/>
      <c r="AF52" s="74"/>
      <c r="AG52" s="564" t="s">
        <v>50</v>
      </c>
      <c r="AH52" s="74"/>
      <c r="AI52" s="74"/>
      <c r="AJ52" s="74"/>
      <c r="AK52" s="74"/>
      <c r="AL52" s="74"/>
      <c r="AM52" s="74"/>
      <c r="AN52" s="74"/>
      <c r="AO52" s="74"/>
      <c r="AP52" s="74"/>
      <c r="AQ52" s="74"/>
      <c r="AR52" s="74"/>
      <c r="AS52" s="74"/>
      <c r="AT52" s="74"/>
      <c r="AU52" s="74"/>
      <c r="AV52" s="74"/>
      <c r="AW52" s="74"/>
      <c r="AX52" s="565"/>
    </row>
    <row r="53" spans="1:50" ht="26.25" customHeight="1">
      <c r="A53" s="226" t="s">
        <v>75</v>
      </c>
      <c r="B53" s="227"/>
      <c r="C53" s="482" t="s">
        <v>60</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4"/>
      <c r="AD53" s="248" t="s">
        <v>121</v>
      </c>
      <c r="AE53" s="249"/>
      <c r="AF53" s="249"/>
      <c r="AG53" s="490" t="s">
        <v>122</v>
      </c>
      <c r="AH53" s="491"/>
      <c r="AI53" s="491"/>
      <c r="AJ53" s="491"/>
      <c r="AK53" s="491"/>
      <c r="AL53" s="491"/>
      <c r="AM53" s="491"/>
      <c r="AN53" s="491"/>
      <c r="AO53" s="491"/>
      <c r="AP53" s="491"/>
      <c r="AQ53" s="491"/>
      <c r="AR53" s="491"/>
      <c r="AS53" s="491"/>
      <c r="AT53" s="491"/>
      <c r="AU53" s="491"/>
      <c r="AV53" s="491"/>
      <c r="AW53" s="491"/>
      <c r="AX53" s="492"/>
    </row>
    <row r="54" spans="1:50" ht="26.25" customHeight="1">
      <c r="A54" s="228"/>
      <c r="B54" s="229"/>
      <c r="C54" s="243" t="s">
        <v>61</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117"/>
      <c r="AD54" s="119" t="s">
        <v>121</v>
      </c>
      <c r="AE54" s="250"/>
      <c r="AF54" s="250"/>
      <c r="AG54" s="493"/>
      <c r="AH54" s="494"/>
      <c r="AI54" s="494"/>
      <c r="AJ54" s="494"/>
      <c r="AK54" s="494"/>
      <c r="AL54" s="494"/>
      <c r="AM54" s="494"/>
      <c r="AN54" s="494"/>
      <c r="AO54" s="494"/>
      <c r="AP54" s="494"/>
      <c r="AQ54" s="494"/>
      <c r="AR54" s="494"/>
      <c r="AS54" s="494"/>
      <c r="AT54" s="494"/>
      <c r="AU54" s="494"/>
      <c r="AV54" s="494"/>
      <c r="AW54" s="494"/>
      <c r="AX54" s="495"/>
    </row>
    <row r="55" spans="1:50" ht="30" customHeight="1">
      <c r="A55" s="230"/>
      <c r="B55" s="231"/>
      <c r="C55" s="245" t="s">
        <v>62</v>
      </c>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7"/>
      <c r="AD55" s="573" t="s">
        <v>121</v>
      </c>
      <c r="AE55" s="574"/>
      <c r="AF55" s="574"/>
      <c r="AG55" s="496"/>
      <c r="AH55" s="497"/>
      <c r="AI55" s="497"/>
      <c r="AJ55" s="497"/>
      <c r="AK55" s="497"/>
      <c r="AL55" s="497"/>
      <c r="AM55" s="497"/>
      <c r="AN55" s="497"/>
      <c r="AO55" s="497"/>
      <c r="AP55" s="497"/>
      <c r="AQ55" s="497"/>
      <c r="AR55" s="497"/>
      <c r="AS55" s="497"/>
      <c r="AT55" s="497"/>
      <c r="AU55" s="497"/>
      <c r="AV55" s="497"/>
      <c r="AW55" s="497"/>
      <c r="AX55" s="498"/>
    </row>
    <row r="56" spans="1:50" ht="26.25" customHeight="1">
      <c r="A56" s="522" t="s">
        <v>64</v>
      </c>
      <c r="B56" s="523"/>
      <c r="C56" s="447" t="s">
        <v>66</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556" t="s">
        <v>121</v>
      </c>
      <c r="AE56" s="575"/>
      <c r="AF56" s="575"/>
      <c r="AG56" s="513" t="s">
        <v>193</v>
      </c>
      <c r="AH56" s="514"/>
      <c r="AI56" s="514"/>
      <c r="AJ56" s="514"/>
      <c r="AK56" s="514"/>
      <c r="AL56" s="514"/>
      <c r="AM56" s="514"/>
      <c r="AN56" s="514"/>
      <c r="AO56" s="514"/>
      <c r="AP56" s="514"/>
      <c r="AQ56" s="514"/>
      <c r="AR56" s="514"/>
      <c r="AS56" s="514"/>
      <c r="AT56" s="514"/>
      <c r="AU56" s="514"/>
      <c r="AV56" s="514"/>
      <c r="AW56" s="514"/>
      <c r="AX56" s="515"/>
    </row>
    <row r="57" spans="1:50" ht="26.25" customHeight="1">
      <c r="A57" s="228"/>
      <c r="B57" s="229"/>
      <c r="C57" s="116" t="s">
        <v>67</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9" t="s">
        <v>121</v>
      </c>
      <c r="AE57" s="120"/>
      <c r="AF57" s="120"/>
      <c r="AG57" s="516"/>
      <c r="AH57" s="517"/>
      <c r="AI57" s="517"/>
      <c r="AJ57" s="517"/>
      <c r="AK57" s="517"/>
      <c r="AL57" s="517"/>
      <c r="AM57" s="517"/>
      <c r="AN57" s="517"/>
      <c r="AO57" s="517"/>
      <c r="AP57" s="517"/>
      <c r="AQ57" s="517"/>
      <c r="AR57" s="517"/>
      <c r="AS57" s="517"/>
      <c r="AT57" s="517"/>
      <c r="AU57" s="517"/>
      <c r="AV57" s="517"/>
      <c r="AW57" s="517"/>
      <c r="AX57" s="518"/>
    </row>
    <row r="58" spans="1:50" ht="26.25" customHeight="1">
      <c r="A58" s="228"/>
      <c r="B58" s="229"/>
      <c r="C58" s="116" t="s">
        <v>68</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9" t="s">
        <v>121</v>
      </c>
      <c r="AE58" s="120"/>
      <c r="AF58" s="120"/>
      <c r="AG58" s="516"/>
      <c r="AH58" s="517"/>
      <c r="AI58" s="517"/>
      <c r="AJ58" s="517"/>
      <c r="AK58" s="517"/>
      <c r="AL58" s="517"/>
      <c r="AM58" s="517"/>
      <c r="AN58" s="517"/>
      <c r="AO58" s="517"/>
      <c r="AP58" s="517"/>
      <c r="AQ58" s="517"/>
      <c r="AR58" s="517"/>
      <c r="AS58" s="517"/>
      <c r="AT58" s="517"/>
      <c r="AU58" s="517"/>
      <c r="AV58" s="517"/>
      <c r="AW58" s="517"/>
      <c r="AX58" s="518"/>
    </row>
    <row r="59" spans="1:50" ht="26.25" customHeight="1">
      <c r="A59" s="228"/>
      <c r="B59" s="229"/>
      <c r="C59" s="116" t="s">
        <v>63</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9" t="s">
        <v>115</v>
      </c>
      <c r="AE59" s="120"/>
      <c r="AF59" s="120"/>
      <c r="AG59" s="516"/>
      <c r="AH59" s="517"/>
      <c r="AI59" s="517"/>
      <c r="AJ59" s="517"/>
      <c r="AK59" s="517"/>
      <c r="AL59" s="517"/>
      <c r="AM59" s="517"/>
      <c r="AN59" s="517"/>
      <c r="AO59" s="517"/>
      <c r="AP59" s="517"/>
      <c r="AQ59" s="517"/>
      <c r="AR59" s="517"/>
      <c r="AS59" s="517"/>
      <c r="AT59" s="517"/>
      <c r="AU59" s="517"/>
      <c r="AV59" s="517"/>
      <c r="AW59" s="517"/>
      <c r="AX59" s="518"/>
    </row>
    <row r="60" spans="1:50" ht="26.25" customHeight="1">
      <c r="A60" s="228"/>
      <c r="B60" s="229"/>
      <c r="C60" s="116" t="s">
        <v>69</v>
      </c>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8"/>
      <c r="AD60" s="119" t="s">
        <v>121</v>
      </c>
      <c r="AE60" s="120"/>
      <c r="AF60" s="120"/>
      <c r="AG60" s="516"/>
      <c r="AH60" s="517"/>
      <c r="AI60" s="517"/>
      <c r="AJ60" s="517"/>
      <c r="AK60" s="517"/>
      <c r="AL60" s="517"/>
      <c r="AM60" s="517"/>
      <c r="AN60" s="517"/>
      <c r="AO60" s="517"/>
      <c r="AP60" s="517"/>
      <c r="AQ60" s="517"/>
      <c r="AR60" s="517"/>
      <c r="AS60" s="517"/>
      <c r="AT60" s="517"/>
      <c r="AU60" s="517"/>
      <c r="AV60" s="517"/>
      <c r="AW60" s="517"/>
      <c r="AX60" s="518"/>
    </row>
    <row r="61" spans="1:50" ht="26.25" customHeight="1">
      <c r="A61" s="228"/>
      <c r="B61" s="229"/>
      <c r="C61" s="428" t="s">
        <v>74</v>
      </c>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573" t="s">
        <v>121</v>
      </c>
      <c r="AE61" s="576"/>
      <c r="AF61" s="576"/>
      <c r="AG61" s="519"/>
      <c r="AH61" s="520"/>
      <c r="AI61" s="520"/>
      <c r="AJ61" s="520"/>
      <c r="AK61" s="520"/>
      <c r="AL61" s="520"/>
      <c r="AM61" s="520"/>
      <c r="AN61" s="520"/>
      <c r="AO61" s="520"/>
      <c r="AP61" s="520"/>
      <c r="AQ61" s="520"/>
      <c r="AR61" s="520"/>
      <c r="AS61" s="520"/>
      <c r="AT61" s="520"/>
      <c r="AU61" s="520"/>
      <c r="AV61" s="520"/>
      <c r="AW61" s="520"/>
      <c r="AX61" s="521"/>
    </row>
    <row r="62" spans="1:50" ht="30" customHeight="1">
      <c r="A62" s="522" t="s">
        <v>65</v>
      </c>
      <c r="B62" s="523"/>
      <c r="C62" s="558" t="s">
        <v>72</v>
      </c>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60"/>
      <c r="AD62" s="556" t="s">
        <v>121</v>
      </c>
      <c r="AE62" s="557"/>
      <c r="AF62" s="557"/>
      <c r="AG62" s="513" t="s">
        <v>123</v>
      </c>
      <c r="AH62" s="514"/>
      <c r="AI62" s="514"/>
      <c r="AJ62" s="514"/>
      <c r="AK62" s="514"/>
      <c r="AL62" s="514"/>
      <c r="AM62" s="514"/>
      <c r="AN62" s="514"/>
      <c r="AO62" s="514"/>
      <c r="AP62" s="514"/>
      <c r="AQ62" s="514"/>
      <c r="AR62" s="514"/>
      <c r="AS62" s="514"/>
      <c r="AT62" s="514"/>
      <c r="AU62" s="514"/>
      <c r="AV62" s="514"/>
      <c r="AW62" s="514"/>
      <c r="AX62" s="515"/>
    </row>
    <row r="63" spans="1:50" ht="26.25" customHeight="1">
      <c r="A63" s="228"/>
      <c r="B63" s="229"/>
      <c r="C63" s="116" t="s">
        <v>70</v>
      </c>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9" t="s">
        <v>121</v>
      </c>
      <c r="AE63" s="250"/>
      <c r="AF63" s="250"/>
      <c r="AG63" s="516"/>
      <c r="AH63" s="517"/>
      <c r="AI63" s="517"/>
      <c r="AJ63" s="517"/>
      <c r="AK63" s="517"/>
      <c r="AL63" s="517"/>
      <c r="AM63" s="517"/>
      <c r="AN63" s="517"/>
      <c r="AO63" s="517"/>
      <c r="AP63" s="517"/>
      <c r="AQ63" s="517"/>
      <c r="AR63" s="517"/>
      <c r="AS63" s="517"/>
      <c r="AT63" s="517"/>
      <c r="AU63" s="517"/>
      <c r="AV63" s="517"/>
      <c r="AW63" s="517"/>
      <c r="AX63" s="518"/>
    </row>
    <row r="64" spans="1:50" ht="26.25" customHeight="1">
      <c r="A64" s="228"/>
      <c r="B64" s="229"/>
      <c r="C64" s="116" t="s">
        <v>71</v>
      </c>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9" t="s">
        <v>121</v>
      </c>
      <c r="AE64" s="250"/>
      <c r="AF64" s="250"/>
      <c r="AG64" s="519"/>
      <c r="AH64" s="520"/>
      <c r="AI64" s="520"/>
      <c r="AJ64" s="520"/>
      <c r="AK64" s="520"/>
      <c r="AL64" s="520"/>
      <c r="AM64" s="520"/>
      <c r="AN64" s="520"/>
      <c r="AO64" s="520"/>
      <c r="AP64" s="520"/>
      <c r="AQ64" s="520"/>
      <c r="AR64" s="520"/>
      <c r="AS64" s="520"/>
      <c r="AT64" s="520"/>
      <c r="AU64" s="520"/>
      <c r="AV64" s="520"/>
      <c r="AW64" s="520"/>
      <c r="AX64" s="521"/>
    </row>
    <row r="65" spans="1:50" ht="33" customHeight="1">
      <c r="A65" s="522" t="s">
        <v>53</v>
      </c>
      <c r="B65" s="523"/>
      <c r="C65" s="468" t="s">
        <v>57</v>
      </c>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48"/>
      <c r="AD65" s="542" t="s">
        <v>115</v>
      </c>
      <c r="AE65" s="177"/>
      <c r="AF65" s="178"/>
      <c r="AG65" s="499" t="s">
        <v>208</v>
      </c>
      <c r="AH65" s="196"/>
      <c r="AI65" s="196"/>
      <c r="AJ65" s="196"/>
      <c r="AK65" s="196"/>
      <c r="AL65" s="196"/>
      <c r="AM65" s="196"/>
      <c r="AN65" s="196"/>
      <c r="AO65" s="196"/>
      <c r="AP65" s="196"/>
      <c r="AQ65" s="196"/>
      <c r="AR65" s="196"/>
      <c r="AS65" s="196"/>
      <c r="AT65" s="196"/>
      <c r="AU65" s="196"/>
      <c r="AV65" s="196"/>
      <c r="AW65" s="196"/>
      <c r="AX65" s="500"/>
    </row>
    <row r="66" spans="1:50" ht="15.75" customHeight="1">
      <c r="A66" s="228"/>
      <c r="B66" s="229"/>
      <c r="C66" s="546" t="s">
        <v>0</v>
      </c>
      <c r="D66" s="547"/>
      <c r="E66" s="547"/>
      <c r="F66" s="547"/>
      <c r="G66" s="548" t="s">
        <v>52</v>
      </c>
      <c r="H66" s="549"/>
      <c r="I66" s="549"/>
      <c r="J66" s="549"/>
      <c r="K66" s="549"/>
      <c r="L66" s="549"/>
      <c r="M66" s="549"/>
      <c r="N66" s="549"/>
      <c r="O66" s="549"/>
      <c r="P66" s="549"/>
      <c r="Q66" s="549"/>
      <c r="R66" s="549"/>
      <c r="S66" s="550"/>
      <c r="T66" s="507" t="s">
        <v>54</v>
      </c>
      <c r="U66" s="508"/>
      <c r="V66" s="508"/>
      <c r="W66" s="508"/>
      <c r="X66" s="508"/>
      <c r="Y66" s="508"/>
      <c r="Z66" s="508"/>
      <c r="AA66" s="508"/>
      <c r="AB66" s="508"/>
      <c r="AC66" s="508"/>
      <c r="AD66" s="508"/>
      <c r="AE66" s="508"/>
      <c r="AF66" s="508"/>
      <c r="AG66" s="501"/>
      <c r="AH66" s="502"/>
      <c r="AI66" s="502"/>
      <c r="AJ66" s="502"/>
      <c r="AK66" s="502"/>
      <c r="AL66" s="502"/>
      <c r="AM66" s="502"/>
      <c r="AN66" s="502"/>
      <c r="AO66" s="502"/>
      <c r="AP66" s="502"/>
      <c r="AQ66" s="502"/>
      <c r="AR66" s="502"/>
      <c r="AS66" s="502"/>
      <c r="AT66" s="502"/>
      <c r="AU66" s="502"/>
      <c r="AV66" s="502"/>
      <c r="AW66" s="502"/>
      <c r="AX66" s="503"/>
    </row>
    <row r="67" spans="1:50" ht="26.25" customHeight="1">
      <c r="A67" s="228"/>
      <c r="B67" s="229"/>
      <c r="C67" s="462" t="s">
        <v>208</v>
      </c>
      <c r="D67" s="463"/>
      <c r="E67" s="463"/>
      <c r="F67" s="463"/>
      <c r="G67" s="511" t="s">
        <v>209</v>
      </c>
      <c r="H67" s="151"/>
      <c r="I67" s="151"/>
      <c r="J67" s="151"/>
      <c r="K67" s="151"/>
      <c r="L67" s="151"/>
      <c r="M67" s="151"/>
      <c r="N67" s="151"/>
      <c r="O67" s="151"/>
      <c r="P67" s="151"/>
      <c r="Q67" s="151"/>
      <c r="R67" s="151"/>
      <c r="S67" s="512"/>
      <c r="T67" s="530" t="s">
        <v>210</v>
      </c>
      <c r="U67" s="151"/>
      <c r="V67" s="151"/>
      <c r="W67" s="151"/>
      <c r="X67" s="151"/>
      <c r="Y67" s="151"/>
      <c r="Z67" s="151"/>
      <c r="AA67" s="151"/>
      <c r="AB67" s="151"/>
      <c r="AC67" s="151"/>
      <c r="AD67" s="151"/>
      <c r="AE67" s="151"/>
      <c r="AF67" s="151"/>
      <c r="AG67" s="501"/>
      <c r="AH67" s="502"/>
      <c r="AI67" s="502"/>
      <c r="AJ67" s="502"/>
      <c r="AK67" s="502"/>
      <c r="AL67" s="502"/>
      <c r="AM67" s="502"/>
      <c r="AN67" s="502"/>
      <c r="AO67" s="502"/>
      <c r="AP67" s="502"/>
      <c r="AQ67" s="502"/>
      <c r="AR67" s="502"/>
      <c r="AS67" s="502"/>
      <c r="AT67" s="502"/>
      <c r="AU67" s="502"/>
      <c r="AV67" s="502"/>
      <c r="AW67" s="502"/>
      <c r="AX67" s="503"/>
    </row>
    <row r="68" spans="1:50" ht="26.25" customHeight="1">
      <c r="A68" s="230"/>
      <c r="B68" s="231"/>
      <c r="C68" s="509" t="s">
        <v>208</v>
      </c>
      <c r="D68" s="510"/>
      <c r="E68" s="510"/>
      <c r="F68" s="510"/>
      <c r="G68" s="532" t="s">
        <v>208</v>
      </c>
      <c r="H68" s="142"/>
      <c r="I68" s="142"/>
      <c r="J68" s="142"/>
      <c r="K68" s="142"/>
      <c r="L68" s="142"/>
      <c r="M68" s="142"/>
      <c r="N68" s="142"/>
      <c r="O68" s="142"/>
      <c r="P68" s="142"/>
      <c r="Q68" s="142"/>
      <c r="R68" s="142"/>
      <c r="S68" s="533"/>
      <c r="T68" s="531" t="s">
        <v>210</v>
      </c>
      <c r="U68" s="505"/>
      <c r="V68" s="505"/>
      <c r="W68" s="505"/>
      <c r="X68" s="505"/>
      <c r="Y68" s="505"/>
      <c r="Z68" s="505"/>
      <c r="AA68" s="505"/>
      <c r="AB68" s="505"/>
      <c r="AC68" s="505"/>
      <c r="AD68" s="505"/>
      <c r="AE68" s="505"/>
      <c r="AF68" s="505"/>
      <c r="AG68" s="504"/>
      <c r="AH68" s="505"/>
      <c r="AI68" s="505"/>
      <c r="AJ68" s="505"/>
      <c r="AK68" s="505"/>
      <c r="AL68" s="505"/>
      <c r="AM68" s="505"/>
      <c r="AN68" s="505"/>
      <c r="AO68" s="505"/>
      <c r="AP68" s="505"/>
      <c r="AQ68" s="505"/>
      <c r="AR68" s="505"/>
      <c r="AS68" s="505"/>
      <c r="AT68" s="505"/>
      <c r="AU68" s="505"/>
      <c r="AV68" s="505"/>
      <c r="AW68" s="505"/>
      <c r="AX68" s="506"/>
    </row>
    <row r="69" spans="1:50" ht="57" customHeight="1">
      <c r="A69" s="522" t="s">
        <v>86</v>
      </c>
      <c r="B69" s="539"/>
      <c r="C69" s="470" t="s">
        <v>96</v>
      </c>
      <c r="D69" s="471"/>
      <c r="E69" s="471"/>
      <c r="F69" s="472"/>
      <c r="G69" s="97" t="s">
        <v>124</v>
      </c>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473"/>
    </row>
    <row r="70" spans="1:50" ht="66.75" customHeight="1" thickBot="1">
      <c r="A70" s="540"/>
      <c r="B70" s="541"/>
      <c r="C70" s="551" t="s">
        <v>99</v>
      </c>
      <c r="D70" s="552"/>
      <c r="E70" s="552"/>
      <c r="F70" s="553"/>
      <c r="G70" s="554" t="s">
        <v>189</v>
      </c>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4"/>
      <c r="AI70" s="554"/>
      <c r="AJ70" s="554"/>
      <c r="AK70" s="554"/>
      <c r="AL70" s="554"/>
      <c r="AM70" s="554"/>
      <c r="AN70" s="554"/>
      <c r="AO70" s="554"/>
      <c r="AP70" s="554"/>
      <c r="AQ70" s="554"/>
      <c r="AR70" s="554"/>
      <c r="AS70" s="554"/>
      <c r="AT70" s="554"/>
      <c r="AU70" s="554"/>
      <c r="AV70" s="554"/>
      <c r="AW70" s="554"/>
      <c r="AX70" s="555"/>
    </row>
    <row r="71" spans="1:50" ht="21" customHeight="1">
      <c r="A71" s="561" t="s">
        <v>55</v>
      </c>
      <c r="B71" s="562"/>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3"/>
    </row>
    <row r="72" spans="1:50" ht="120" customHeight="1" thickBot="1">
      <c r="A72" s="121" t="s">
        <v>115</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3"/>
    </row>
    <row r="73" spans="1:50" ht="21" customHeight="1">
      <c r="A73" s="485" t="s">
        <v>56</v>
      </c>
      <c r="B73" s="486"/>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486"/>
      <c r="AV73" s="486"/>
      <c r="AW73" s="486"/>
      <c r="AX73" s="487"/>
    </row>
    <row r="74" spans="1:50" ht="120" customHeight="1" thickBot="1">
      <c r="A74" s="536" t="s">
        <v>203</v>
      </c>
      <c r="B74" s="537"/>
      <c r="C74" s="537"/>
      <c r="D74" s="537"/>
      <c r="E74" s="538"/>
      <c r="F74" s="455" t="s">
        <v>204</v>
      </c>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7"/>
    </row>
    <row r="75" spans="1:50" ht="21" customHeight="1">
      <c r="A75" s="485" t="s">
        <v>73</v>
      </c>
      <c r="B75" s="486"/>
      <c r="C75" s="486"/>
      <c r="D75" s="486"/>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6"/>
      <c r="AO75" s="486"/>
      <c r="AP75" s="486"/>
      <c r="AQ75" s="486"/>
      <c r="AR75" s="486"/>
      <c r="AS75" s="486"/>
      <c r="AT75" s="486"/>
      <c r="AU75" s="486"/>
      <c r="AV75" s="486"/>
      <c r="AW75" s="486"/>
      <c r="AX75" s="487"/>
    </row>
    <row r="76" spans="1:50" ht="99.75" customHeight="1" thickBot="1">
      <c r="A76" s="459" t="s">
        <v>205</v>
      </c>
      <c r="B76" s="460"/>
      <c r="C76" s="460"/>
      <c r="D76" s="460"/>
      <c r="E76" s="461"/>
      <c r="F76" s="458" t="s">
        <v>206</v>
      </c>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7"/>
    </row>
    <row r="77" spans="1:50" ht="21" customHeight="1">
      <c r="A77" s="543" t="s">
        <v>58</v>
      </c>
      <c r="B77" s="544"/>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50" ht="139.5" customHeight="1" thickBot="1">
      <c r="A78" s="452"/>
      <c r="B78" s="453"/>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0" ht="19.5" customHeight="1">
      <c r="A79" s="449" t="s">
        <v>47</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1"/>
    </row>
    <row r="80" spans="1:50" ht="19.5" customHeight="1" thickBot="1">
      <c r="A80" s="466"/>
      <c r="B80" s="467"/>
      <c r="C80" s="480" t="s">
        <v>87</v>
      </c>
      <c r="D80" s="127"/>
      <c r="E80" s="127"/>
      <c r="F80" s="127"/>
      <c r="G80" s="127"/>
      <c r="H80" s="127"/>
      <c r="I80" s="127"/>
      <c r="J80" s="481"/>
      <c r="K80" s="465"/>
      <c r="L80" s="465"/>
      <c r="M80" s="465"/>
      <c r="N80" s="465"/>
      <c r="O80" s="465"/>
      <c r="P80" s="465"/>
      <c r="Q80" s="465"/>
      <c r="R80" s="465"/>
      <c r="S80" s="480" t="s">
        <v>88</v>
      </c>
      <c r="T80" s="127"/>
      <c r="U80" s="127"/>
      <c r="V80" s="127"/>
      <c r="W80" s="127"/>
      <c r="X80" s="127"/>
      <c r="Y80" s="127"/>
      <c r="Z80" s="481"/>
      <c r="AA80" s="464"/>
      <c r="AB80" s="465"/>
      <c r="AC80" s="465"/>
      <c r="AD80" s="465"/>
      <c r="AE80" s="465"/>
      <c r="AF80" s="465"/>
      <c r="AG80" s="465"/>
      <c r="AH80" s="465"/>
      <c r="AI80" s="480" t="s">
        <v>89</v>
      </c>
      <c r="AJ80" s="534"/>
      <c r="AK80" s="534"/>
      <c r="AL80" s="534"/>
      <c r="AM80" s="534"/>
      <c r="AN80" s="534"/>
      <c r="AO80" s="534"/>
      <c r="AP80" s="535"/>
      <c r="AQ80" s="488"/>
      <c r="AR80" s="488"/>
      <c r="AS80" s="488"/>
      <c r="AT80" s="488"/>
      <c r="AU80" s="488"/>
      <c r="AV80" s="488"/>
      <c r="AW80" s="488"/>
      <c r="AX80" s="489"/>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524" t="s">
        <v>36</v>
      </c>
      <c r="B82" s="525"/>
      <c r="C82" s="525"/>
      <c r="D82" s="525"/>
      <c r="E82" s="525"/>
      <c r="F82" s="526"/>
      <c r="G82" s="5" t="s">
        <v>92</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389"/>
      <c r="B83" s="390"/>
      <c r="C83" s="390"/>
      <c r="D83" s="390"/>
      <c r="E83" s="390"/>
      <c r="F83" s="3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389"/>
      <c r="B84" s="390"/>
      <c r="C84" s="390"/>
      <c r="D84" s="390"/>
      <c r="E84" s="390"/>
      <c r="F84" s="3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89"/>
      <c r="B85" s="390"/>
      <c r="C85" s="390"/>
      <c r="D85" s="390"/>
      <c r="E85" s="390"/>
      <c r="F85" s="3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89"/>
      <c r="B86" s="390"/>
      <c r="C86" s="390"/>
      <c r="D86" s="390"/>
      <c r="E86" s="390"/>
      <c r="F86" s="3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89"/>
      <c r="B87" s="390"/>
      <c r="C87" s="390"/>
      <c r="D87" s="390"/>
      <c r="E87" s="390"/>
      <c r="F87" s="3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89"/>
      <c r="B88" s="390"/>
      <c r="C88" s="390"/>
      <c r="D88" s="390"/>
      <c r="E88" s="390"/>
      <c r="F88" s="3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89"/>
      <c r="B89" s="390"/>
      <c r="C89" s="390"/>
      <c r="D89" s="390"/>
      <c r="E89" s="390"/>
      <c r="F89" s="3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89"/>
      <c r="B90" s="390"/>
      <c r="C90" s="390"/>
      <c r="D90" s="390"/>
      <c r="E90" s="390"/>
      <c r="F90" s="3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389"/>
      <c r="B91" s="390"/>
      <c r="C91" s="390"/>
      <c r="D91" s="390"/>
      <c r="E91" s="390"/>
      <c r="F91" s="3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89"/>
      <c r="B92" s="390"/>
      <c r="C92" s="390"/>
      <c r="D92" s="390"/>
      <c r="E92" s="390"/>
      <c r="F92" s="3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89"/>
      <c r="B93" s="390"/>
      <c r="C93" s="390"/>
      <c r="D93" s="390"/>
      <c r="E93" s="390"/>
      <c r="F93" s="3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89"/>
      <c r="B94" s="390"/>
      <c r="C94" s="390"/>
      <c r="D94" s="390"/>
      <c r="E94" s="390"/>
      <c r="F94" s="3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89"/>
      <c r="B95" s="390"/>
      <c r="C95" s="390"/>
      <c r="D95" s="390"/>
      <c r="E95" s="390"/>
      <c r="F95" s="3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89"/>
      <c r="B96" s="390"/>
      <c r="C96" s="390"/>
      <c r="D96" s="390"/>
      <c r="E96" s="390"/>
      <c r="F96" s="3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89"/>
      <c r="B97" s="390"/>
      <c r="C97" s="390"/>
      <c r="D97" s="390"/>
      <c r="E97" s="390"/>
      <c r="F97" s="3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89"/>
      <c r="B98" s="390"/>
      <c r="C98" s="390"/>
      <c r="D98" s="390"/>
      <c r="E98" s="390"/>
      <c r="F98" s="3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89"/>
      <c r="B99" s="390"/>
      <c r="C99" s="390"/>
      <c r="D99" s="390"/>
      <c r="E99" s="390"/>
      <c r="F99" s="3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89"/>
      <c r="B100" s="390"/>
      <c r="C100" s="390"/>
      <c r="D100" s="390"/>
      <c r="E100" s="390"/>
      <c r="F100" s="3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389"/>
      <c r="B101" s="390"/>
      <c r="C101" s="390"/>
      <c r="D101" s="390"/>
      <c r="E101" s="390"/>
      <c r="F101" s="3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89"/>
      <c r="B102" s="390"/>
      <c r="C102" s="390"/>
      <c r="D102" s="390"/>
      <c r="E102" s="390"/>
      <c r="F102" s="39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89"/>
      <c r="B103" s="390"/>
      <c r="C103" s="390"/>
      <c r="D103" s="390"/>
      <c r="E103" s="390"/>
      <c r="F103" s="39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89"/>
      <c r="B104" s="390"/>
      <c r="C104" s="390"/>
      <c r="D104" s="390"/>
      <c r="E104" s="390"/>
      <c r="F104" s="39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89"/>
      <c r="B105" s="390"/>
      <c r="C105" s="390"/>
      <c r="D105" s="390"/>
      <c r="E105" s="390"/>
      <c r="F105" s="39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89"/>
      <c r="B106" s="390"/>
      <c r="C106" s="390"/>
      <c r="D106" s="390"/>
      <c r="E106" s="390"/>
      <c r="F106" s="39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89"/>
      <c r="B107" s="390"/>
      <c r="C107" s="390"/>
      <c r="D107" s="390"/>
      <c r="E107" s="390"/>
      <c r="F107" s="39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89"/>
      <c r="B108" s="390"/>
      <c r="C108" s="390"/>
      <c r="D108" s="390"/>
      <c r="E108" s="390"/>
      <c r="F108" s="39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89"/>
      <c r="B109" s="390"/>
      <c r="C109" s="390"/>
      <c r="D109" s="390"/>
      <c r="E109" s="390"/>
      <c r="F109" s="39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89"/>
      <c r="B110" s="390"/>
      <c r="C110" s="390"/>
      <c r="D110" s="390"/>
      <c r="E110" s="390"/>
      <c r="F110" s="39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389"/>
      <c r="B111" s="390"/>
      <c r="C111" s="390"/>
      <c r="D111" s="390"/>
      <c r="E111" s="390"/>
      <c r="F111" s="39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389"/>
      <c r="B112" s="390"/>
      <c r="C112" s="390"/>
      <c r="D112" s="390"/>
      <c r="E112" s="390"/>
      <c r="F112" s="39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66" customHeight="1" thickBot="1">
      <c r="A113" s="527"/>
      <c r="B113" s="528"/>
      <c r="C113" s="528"/>
      <c r="D113" s="528"/>
      <c r="E113" s="528"/>
      <c r="F113" s="529"/>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474" t="s">
        <v>44</v>
      </c>
      <c r="B115" s="475"/>
      <c r="C115" s="475"/>
      <c r="D115" s="475"/>
      <c r="E115" s="475"/>
      <c r="F115" s="476"/>
      <c r="G115" s="443" t="s">
        <v>145</v>
      </c>
      <c r="H115" s="444"/>
      <c r="I115" s="444"/>
      <c r="J115" s="444"/>
      <c r="K115" s="444"/>
      <c r="L115" s="444"/>
      <c r="M115" s="444"/>
      <c r="N115" s="444"/>
      <c r="O115" s="444"/>
      <c r="P115" s="444"/>
      <c r="Q115" s="444"/>
      <c r="R115" s="444"/>
      <c r="S115" s="444"/>
      <c r="T115" s="444"/>
      <c r="U115" s="444"/>
      <c r="V115" s="444"/>
      <c r="W115" s="444"/>
      <c r="X115" s="444"/>
      <c r="Y115" s="444"/>
      <c r="Z115" s="444"/>
      <c r="AA115" s="444"/>
      <c r="AB115" s="445"/>
      <c r="AC115" s="443" t="s">
        <v>155</v>
      </c>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6"/>
    </row>
    <row r="116" spans="1:50" ht="24.75" customHeight="1">
      <c r="A116" s="299"/>
      <c r="B116" s="300"/>
      <c r="C116" s="300"/>
      <c r="D116" s="300"/>
      <c r="E116" s="300"/>
      <c r="F116" s="301"/>
      <c r="G116" s="195" t="s">
        <v>22</v>
      </c>
      <c r="H116" s="196"/>
      <c r="I116" s="196"/>
      <c r="J116" s="196"/>
      <c r="K116" s="196"/>
      <c r="L116" s="197" t="s">
        <v>23</v>
      </c>
      <c r="M116" s="198"/>
      <c r="N116" s="198"/>
      <c r="O116" s="198"/>
      <c r="P116" s="198"/>
      <c r="Q116" s="198"/>
      <c r="R116" s="198"/>
      <c r="S116" s="198"/>
      <c r="T116" s="198"/>
      <c r="U116" s="198"/>
      <c r="V116" s="198"/>
      <c r="W116" s="198"/>
      <c r="X116" s="199"/>
      <c r="Y116" s="192" t="s">
        <v>24</v>
      </c>
      <c r="Z116" s="193"/>
      <c r="AA116" s="193"/>
      <c r="AB116" s="194"/>
      <c r="AC116" s="189" t="s">
        <v>22</v>
      </c>
      <c r="AD116" s="190"/>
      <c r="AE116" s="190"/>
      <c r="AF116" s="190"/>
      <c r="AG116" s="190"/>
      <c r="AH116" s="48" t="s">
        <v>23</v>
      </c>
      <c r="AI116" s="87"/>
      <c r="AJ116" s="87"/>
      <c r="AK116" s="87"/>
      <c r="AL116" s="87"/>
      <c r="AM116" s="87"/>
      <c r="AN116" s="87"/>
      <c r="AO116" s="87"/>
      <c r="AP116" s="87"/>
      <c r="AQ116" s="87"/>
      <c r="AR116" s="87"/>
      <c r="AS116" s="87"/>
      <c r="AT116" s="191"/>
      <c r="AU116" s="192" t="s">
        <v>24</v>
      </c>
      <c r="AV116" s="193"/>
      <c r="AW116" s="193"/>
      <c r="AX116" s="200"/>
    </row>
    <row r="117" spans="1:50" ht="24.75" customHeight="1">
      <c r="A117" s="299"/>
      <c r="B117" s="300"/>
      <c r="C117" s="300"/>
      <c r="D117" s="300"/>
      <c r="E117" s="300"/>
      <c r="F117" s="301"/>
      <c r="G117" s="167" t="s">
        <v>126</v>
      </c>
      <c r="H117" s="177"/>
      <c r="I117" s="177"/>
      <c r="J117" s="177"/>
      <c r="K117" s="178"/>
      <c r="L117" s="170" t="s">
        <v>132</v>
      </c>
      <c r="M117" s="179"/>
      <c r="N117" s="179"/>
      <c r="O117" s="179"/>
      <c r="P117" s="179"/>
      <c r="Q117" s="179"/>
      <c r="R117" s="179"/>
      <c r="S117" s="179"/>
      <c r="T117" s="179"/>
      <c r="U117" s="179"/>
      <c r="V117" s="179"/>
      <c r="W117" s="179"/>
      <c r="X117" s="180"/>
      <c r="Y117" s="181">
        <f>47812786/1000000</f>
        <v>47.812786</v>
      </c>
      <c r="Z117" s="182"/>
      <c r="AA117" s="182"/>
      <c r="AB117" s="212"/>
      <c r="AC117" s="167" t="s">
        <v>126</v>
      </c>
      <c r="AD117" s="168"/>
      <c r="AE117" s="168"/>
      <c r="AF117" s="168"/>
      <c r="AG117" s="169"/>
      <c r="AH117" s="170" t="s">
        <v>151</v>
      </c>
      <c r="AI117" s="171"/>
      <c r="AJ117" s="171"/>
      <c r="AK117" s="171"/>
      <c r="AL117" s="171"/>
      <c r="AM117" s="171"/>
      <c r="AN117" s="171"/>
      <c r="AO117" s="171"/>
      <c r="AP117" s="171"/>
      <c r="AQ117" s="171"/>
      <c r="AR117" s="171"/>
      <c r="AS117" s="171"/>
      <c r="AT117" s="172"/>
      <c r="AU117" s="173">
        <v>8</v>
      </c>
      <c r="AV117" s="174"/>
      <c r="AW117" s="174"/>
      <c r="AX117" s="225"/>
    </row>
    <row r="118" spans="1:50" ht="24.75" customHeight="1">
      <c r="A118" s="299"/>
      <c r="B118" s="300"/>
      <c r="C118" s="300"/>
      <c r="D118" s="300"/>
      <c r="E118" s="300"/>
      <c r="F118" s="301"/>
      <c r="G118" s="159" t="s">
        <v>127</v>
      </c>
      <c r="H118" s="151"/>
      <c r="I118" s="151"/>
      <c r="J118" s="151"/>
      <c r="K118" s="152"/>
      <c r="L118" s="153" t="s">
        <v>133</v>
      </c>
      <c r="M118" s="154"/>
      <c r="N118" s="154"/>
      <c r="O118" s="154"/>
      <c r="P118" s="154"/>
      <c r="Q118" s="154"/>
      <c r="R118" s="154"/>
      <c r="S118" s="154"/>
      <c r="T118" s="154"/>
      <c r="U118" s="154"/>
      <c r="V118" s="154"/>
      <c r="W118" s="154"/>
      <c r="X118" s="155"/>
      <c r="Y118" s="156">
        <f>31579000/1000000</f>
        <v>31.579</v>
      </c>
      <c r="Z118" s="157"/>
      <c r="AA118" s="157"/>
      <c r="AB118" s="209"/>
      <c r="AC118" s="159" t="s">
        <v>150</v>
      </c>
      <c r="AD118" s="160"/>
      <c r="AE118" s="160"/>
      <c r="AF118" s="160"/>
      <c r="AG118" s="161"/>
      <c r="AH118" s="153" t="s">
        <v>152</v>
      </c>
      <c r="AI118" s="162"/>
      <c r="AJ118" s="162"/>
      <c r="AK118" s="162"/>
      <c r="AL118" s="162"/>
      <c r="AM118" s="162"/>
      <c r="AN118" s="162"/>
      <c r="AO118" s="162"/>
      <c r="AP118" s="162"/>
      <c r="AQ118" s="162"/>
      <c r="AR118" s="162"/>
      <c r="AS118" s="162"/>
      <c r="AT118" s="163"/>
      <c r="AU118" s="164">
        <v>4</v>
      </c>
      <c r="AV118" s="165"/>
      <c r="AW118" s="165"/>
      <c r="AX118" s="224"/>
    </row>
    <row r="119" spans="1:50" ht="24.75" customHeight="1">
      <c r="A119" s="299"/>
      <c r="B119" s="300"/>
      <c r="C119" s="300"/>
      <c r="D119" s="300"/>
      <c r="E119" s="300"/>
      <c r="F119" s="301"/>
      <c r="G119" s="159" t="s">
        <v>129</v>
      </c>
      <c r="H119" s="151"/>
      <c r="I119" s="151"/>
      <c r="J119" s="151"/>
      <c r="K119" s="152"/>
      <c r="L119" s="153" t="s">
        <v>130</v>
      </c>
      <c r="M119" s="154"/>
      <c r="N119" s="154"/>
      <c r="O119" s="154"/>
      <c r="P119" s="154"/>
      <c r="Q119" s="154"/>
      <c r="R119" s="154"/>
      <c r="S119" s="154"/>
      <c r="T119" s="154"/>
      <c r="U119" s="154"/>
      <c r="V119" s="154"/>
      <c r="W119" s="154"/>
      <c r="X119" s="155"/>
      <c r="Y119" s="156">
        <f>(9755726+446219+112039+189000+486805+4519078)/1000000</f>
        <v>15.508867</v>
      </c>
      <c r="Z119" s="157"/>
      <c r="AA119" s="157"/>
      <c r="AB119" s="209"/>
      <c r="AC119" s="159" t="s">
        <v>129</v>
      </c>
      <c r="AD119" s="160"/>
      <c r="AE119" s="160"/>
      <c r="AF119" s="160"/>
      <c r="AG119" s="161"/>
      <c r="AH119" s="153" t="s">
        <v>154</v>
      </c>
      <c r="AI119" s="162"/>
      <c r="AJ119" s="162"/>
      <c r="AK119" s="162"/>
      <c r="AL119" s="162"/>
      <c r="AM119" s="162"/>
      <c r="AN119" s="162"/>
      <c r="AO119" s="162"/>
      <c r="AP119" s="162"/>
      <c r="AQ119" s="162"/>
      <c r="AR119" s="162"/>
      <c r="AS119" s="162"/>
      <c r="AT119" s="163"/>
      <c r="AU119" s="164">
        <v>1</v>
      </c>
      <c r="AV119" s="165"/>
      <c r="AW119" s="165"/>
      <c r="AX119" s="224"/>
    </row>
    <row r="120" spans="1:50" ht="24.75" customHeight="1">
      <c r="A120" s="299"/>
      <c r="B120" s="300"/>
      <c r="C120" s="300"/>
      <c r="D120" s="300"/>
      <c r="E120" s="300"/>
      <c r="F120" s="301"/>
      <c r="G120" s="150"/>
      <c r="H120" s="151"/>
      <c r="I120" s="151"/>
      <c r="J120" s="151"/>
      <c r="K120" s="152"/>
      <c r="L120" s="153"/>
      <c r="M120" s="154"/>
      <c r="N120" s="154"/>
      <c r="O120" s="154"/>
      <c r="P120" s="154"/>
      <c r="Q120" s="154"/>
      <c r="R120" s="154"/>
      <c r="S120" s="154"/>
      <c r="T120" s="154"/>
      <c r="U120" s="154"/>
      <c r="V120" s="154"/>
      <c r="W120" s="154"/>
      <c r="X120" s="155"/>
      <c r="Y120" s="156"/>
      <c r="Z120" s="157"/>
      <c r="AA120" s="157"/>
      <c r="AB120" s="209"/>
      <c r="AC120" s="150"/>
      <c r="AD120" s="151"/>
      <c r="AE120" s="151"/>
      <c r="AF120" s="151"/>
      <c r="AG120" s="152"/>
      <c r="AH120" s="153"/>
      <c r="AI120" s="213"/>
      <c r="AJ120" s="213"/>
      <c r="AK120" s="213"/>
      <c r="AL120" s="213"/>
      <c r="AM120" s="213"/>
      <c r="AN120" s="213"/>
      <c r="AO120" s="213"/>
      <c r="AP120" s="213"/>
      <c r="AQ120" s="213"/>
      <c r="AR120" s="213"/>
      <c r="AS120" s="213"/>
      <c r="AT120" s="214"/>
      <c r="AU120" s="221"/>
      <c r="AV120" s="222"/>
      <c r="AW120" s="222"/>
      <c r="AX120" s="223"/>
    </row>
    <row r="121" spans="1:50" ht="24.75" customHeight="1">
      <c r="A121" s="299"/>
      <c r="B121" s="300"/>
      <c r="C121" s="300"/>
      <c r="D121" s="300"/>
      <c r="E121" s="300"/>
      <c r="F121" s="301"/>
      <c r="G121" s="150"/>
      <c r="H121" s="151"/>
      <c r="I121" s="151"/>
      <c r="J121" s="151"/>
      <c r="K121" s="152"/>
      <c r="L121" s="153"/>
      <c r="M121" s="154"/>
      <c r="N121" s="154"/>
      <c r="O121" s="154"/>
      <c r="P121" s="154"/>
      <c r="Q121" s="154"/>
      <c r="R121" s="154"/>
      <c r="S121" s="154"/>
      <c r="T121" s="154"/>
      <c r="U121" s="154"/>
      <c r="V121" s="154"/>
      <c r="W121" s="154"/>
      <c r="X121" s="155"/>
      <c r="Y121" s="156"/>
      <c r="Z121" s="157"/>
      <c r="AA121" s="157"/>
      <c r="AB121" s="157"/>
      <c r="AC121" s="150"/>
      <c r="AD121" s="151"/>
      <c r="AE121" s="151"/>
      <c r="AF121" s="151"/>
      <c r="AG121" s="152"/>
      <c r="AH121" s="153"/>
      <c r="AI121" s="213"/>
      <c r="AJ121" s="213"/>
      <c r="AK121" s="213"/>
      <c r="AL121" s="213"/>
      <c r="AM121" s="213"/>
      <c r="AN121" s="213"/>
      <c r="AO121" s="213"/>
      <c r="AP121" s="213"/>
      <c r="AQ121" s="213"/>
      <c r="AR121" s="213"/>
      <c r="AS121" s="213"/>
      <c r="AT121" s="214"/>
      <c r="AU121" s="221"/>
      <c r="AV121" s="222"/>
      <c r="AW121" s="222"/>
      <c r="AX121" s="223"/>
    </row>
    <row r="122" spans="1:50" ht="24.75" customHeight="1">
      <c r="A122" s="299"/>
      <c r="B122" s="300"/>
      <c r="C122" s="300"/>
      <c r="D122" s="300"/>
      <c r="E122" s="300"/>
      <c r="F122" s="301"/>
      <c r="G122" s="150"/>
      <c r="H122" s="151"/>
      <c r="I122" s="151"/>
      <c r="J122" s="151"/>
      <c r="K122" s="152"/>
      <c r="L122" s="153"/>
      <c r="M122" s="154"/>
      <c r="N122" s="154"/>
      <c r="O122" s="154"/>
      <c r="P122" s="154"/>
      <c r="Q122" s="154"/>
      <c r="R122" s="154"/>
      <c r="S122" s="154"/>
      <c r="T122" s="154"/>
      <c r="U122" s="154"/>
      <c r="V122" s="154"/>
      <c r="W122" s="154"/>
      <c r="X122" s="155"/>
      <c r="Y122" s="156"/>
      <c r="Z122" s="157"/>
      <c r="AA122" s="157"/>
      <c r="AB122" s="157"/>
      <c r="AC122" s="150"/>
      <c r="AD122" s="151"/>
      <c r="AE122" s="151"/>
      <c r="AF122" s="151"/>
      <c r="AG122" s="152"/>
      <c r="AH122" s="153"/>
      <c r="AI122" s="213"/>
      <c r="AJ122" s="213"/>
      <c r="AK122" s="213"/>
      <c r="AL122" s="213"/>
      <c r="AM122" s="213"/>
      <c r="AN122" s="213"/>
      <c r="AO122" s="213"/>
      <c r="AP122" s="213"/>
      <c r="AQ122" s="213"/>
      <c r="AR122" s="213"/>
      <c r="AS122" s="213"/>
      <c r="AT122" s="214"/>
      <c r="AU122" s="221"/>
      <c r="AV122" s="222"/>
      <c r="AW122" s="222"/>
      <c r="AX122" s="223"/>
    </row>
    <row r="123" spans="1:50" ht="24.75" customHeight="1">
      <c r="A123" s="299"/>
      <c r="B123" s="300"/>
      <c r="C123" s="300"/>
      <c r="D123" s="300"/>
      <c r="E123" s="300"/>
      <c r="F123" s="301"/>
      <c r="G123" s="150"/>
      <c r="H123" s="151"/>
      <c r="I123" s="151"/>
      <c r="J123" s="151"/>
      <c r="K123" s="152"/>
      <c r="L123" s="153"/>
      <c r="M123" s="154"/>
      <c r="N123" s="154"/>
      <c r="O123" s="154"/>
      <c r="P123" s="154"/>
      <c r="Q123" s="154"/>
      <c r="R123" s="154"/>
      <c r="S123" s="154"/>
      <c r="T123" s="154"/>
      <c r="U123" s="154"/>
      <c r="V123" s="154"/>
      <c r="W123" s="154"/>
      <c r="X123" s="155"/>
      <c r="Y123" s="156"/>
      <c r="Z123" s="157"/>
      <c r="AA123" s="157"/>
      <c r="AB123" s="157"/>
      <c r="AC123" s="150"/>
      <c r="AD123" s="151"/>
      <c r="AE123" s="151"/>
      <c r="AF123" s="151"/>
      <c r="AG123" s="152"/>
      <c r="AH123" s="153"/>
      <c r="AI123" s="154"/>
      <c r="AJ123" s="154"/>
      <c r="AK123" s="154"/>
      <c r="AL123" s="154"/>
      <c r="AM123" s="154"/>
      <c r="AN123" s="154"/>
      <c r="AO123" s="154"/>
      <c r="AP123" s="154"/>
      <c r="AQ123" s="154"/>
      <c r="AR123" s="154"/>
      <c r="AS123" s="154"/>
      <c r="AT123" s="155"/>
      <c r="AU123" s="221"/>
      <c r="AV123" s="222"/>
      <c r="AW123" s="222"/>
      <c r="AX123" s="223"/>
    </row>
    <row r="124" spans="1:50" ht="24.75" customHeight="1">
      <c r="A124" s="299"/>
      <c r="B124" s="300"/>
      <c r="C124" s="300"/>
      <c r="D124" s="300"/>
      <c r="E124" s="300"/>
      <c r="F124" s="301"/>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8"/>
      <c r="AC124" s="141"/>
      <c r="AD124" s="142"/>
      <c r="AE124" s="142"/>
      <c r="AF124" s="142"/>
      <c r="AG124" s="143"/>
      <c r="AH124" s="144"/>
      <c r="AI124" s="145"/>
      <c r="AJ124" s="145"/>
      <c r="AK124" s="145"/>
      <c r="AL124" s="145"/>
      <c r="AM124" s="145"/>
      <c r="AN124" s="145"/>
      <c r="AO124" s="145"/>
      <c r="AP124" s="145"/>
      <c r="AQ124" s="145"/>
      <c r="AR124" s="145"/>
      <c r="AS124" s="145"/>
      <c r="AT124" s="146"/>
      <c r="AU124" s="218"/>
      <c r="AV124" s="219"/>
      <c r="AW124" s="219"/>
      <c r="AX124" s="220"/>
    </row>
    <row r="125" spans="1:50" ht="24.75" customHeight="1">
      <c r="A125" s="299"/>
      <c r="B125" s="300"/>
      <c r="C125" s="300"/>
      <c r="D125" s="300"/>
      <c r="E125" s="300"/>
      <c r="F125" s="301"/>
      <c r="G125" s="201" t="s">
        <v>25</v>
      </c>
      <c r="H125" s="198"/>
      <c r="I125" s="198"/>
      <c r="J125" s="198"/>
      <c r="K125" s="198"/>
      <c r="L125" s="202"/>
      <c r="M125" s="203"/>
      <c r="N125" s="203"/>
      <c r="O125" s="203"/>
      <c r="P125" s="203"/>
      <c r="Q125" s="203"/>
      <c r="R125" s="203"/>
      <c r="S125" s="203"/>
      <c r="T125" s="203"/>
      <c r="U125" s="203"/>
      <c r="V125" s="203"/>
      <c r="W125" s="203"/>
      <c r="X125" s="204"/>
      <c r="Y125" s="205">
        <f>SUM(Y117:AB124)</f>
        <v>94.90065299999999</v>
      </c>
      <c r="Z125" s="206"/>
      <c r="AA125" s="206"/>
      <c r="AB125" s="207"/>
      <c r="AC125" s="201" t="s">
        <v>25</v>
      </c>
      <c r="AD125" s="198"/>
      <c r="AE125" s="198"/>
      <c r="AF125" s="198"/>
      <c r="AG125" s="198"/>
      <c r="AH125" s="202"/>
      <c r="AI125" s="203"/>
      <c r="AJ125" s="203"/>
      <c r="AK125" s="203"/>
      <c r="AL125" s="203"/>
      <c r="AM125" s="203"/>
      <c r="AN125" s="203"/>
      <c r="AO125" s="203"/>
      <c r="AP125" s="203"/>
      <c r="AQ125" s="203"/>
      <c r="AR125" s="203"/>
      <c r="AS125" s="203"/>
      <c r="AT125" s="204"/>
      <c r="AU125" s="215">
        <f>SUM(AU117:AX124)</f>
        <v>13</v>
      </c>
      <c r="AV125" s="216"/>
      <c r="AW125" s="216"/>
      <c r="AX125" s="217"/>
    </row>
    <row r="126" spans="1:50" ht="30" customHeight="1">
      <c r="A126" s="299"/>
      <c r="B126" s="300"/>
      <c r="C126" s="300"/>
      <c r="D126" s="300"/>
      <c r="E126" s="300"/>
      <c r="F126" s="301"/>
      <c r="G126" s="187" t="s">
        <v>146</v>
      </c>
      <c r="H126" s="185"/>
      <c r="I126" s="185"/>
      <c r="J126" s="185"/>
      <c r="K126" s="185"/>
      <c r="L126" s="185"/>
      <c r="M126" s="185"/>
      <c r="N126" s="185"/>
      <c r="O126" s="185"/>
      <c r="P126" s="185"/>
      <c r="Q126" s="185"/>
      <c r="R126" s="185"/>
      <c r="S126" s="185"/>
      <c r="T126" s="185"/>
      <c r="U126" s="185"/>
      <c r="V126" s="185"/>
      <c r="W126" s="185"/>
      <c r="X126" s="185"/>
      <c r="Y126" s="185"/>
      <c r="Z126" s="185"/>
      <c r="AA126" s="185"/>
      <c r="AB126" s="186"/>
      <c r="AC126" s="187" t="s">
        <v>26</v>
      </c>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8"/>
    </row>
    <row r="127" spans="1:50" ht="25.5" customHeight="1">
      <c r="A127" s="299"/>
      <c r="B127" s="300"/>
      <c r="C127" s="300"/>
      <c r="D127" s="300"/>
      <c r="E127" s="300"/>
      <c r="F127" s="301"/>
      <c r="G127" s="195" t="s">
        <v>22</v>
      </c>
      <c r="H127" s="196"/>
      <c r="I127" s="196"/>
      <c r="J127" s="196"/>
      <c r="K127" s="196"/>
      <c r="L127" s="197" t="s">
        <v>23</v>
      </c>
      <c r="M127" s="198"/>
      <c r="N127" s="198"/>
      <c r="O127" s="198"/>
      <c r="P127" s="198"/>
      <c r="Q127" s="198"/>
      <c r="R127" s="198"/>
      <c r="S127" s="198"/>
      <c r="T127" s="198"/>
      <c r="U127" s="198"/>
      <c r="V127" s="198"/>
      <c r="W127" s="198"/>
      <c r="X127" s="199"/>
      <c r="Y127" s="192" t="s">
        <v>24</v>
      </c>
      <c r="Z127" s="193"/>
      <c r="AA127" s="193"/>
      <c r="AB127" s="194"/>
      <c r="AC127" s="195" t="s">
        <v>22</v>
      </c>
      <c r="AD127" s="196"/>
      <c r="AE127" s="196"/>
      <c r="AF127" s="196"/>
      <c r="AG127" s="196"/>
      <c r="AH127" s="197" t="s">
        <v>23</v>
      </c>
      <c r="AI127" s="198"/>
      <c r="AJ127" s="198"/>
      <c r="AK127" s="198"/>
      <c r="AL127" s="198"/>
      <c r="AM127" s="198"/>
      <c r="AN127" s="198"/>
      <c r="AO127" s="198"/>
      <c r="AP127" s="198"/>
      <c r="AQ127" s="198"/>
      <c r="AR127" s="198"/>
      <c r="AS127" s="198"/>
      <c r="AT127" s="199"/>
      <c r="AU127" s="192" t="s">
        <v>24</v>
      </c>
      <c r="AV127" s="193"/>
      <c r="AW127" s="193"/>
      <c r="AX127" s="200"/>
    </row>
    <row r="128" spans="1:50" ht="24.75" customHeight="1">
      <c r="A128" s="299"/>
      <c r="B128" s="300"/>
      <c r="C128" s="300"/>
      <c r="D128" s="300"/>
      <c r="E128" s="300"/>
      <c r="F128" s="301"/>
      <c r="G128" s="167" t="s">
        <v>125</v>
      </c>
      <c r="H128" s="168"/>
      <c r="I128" s="168"/>
      <c r="J128" s="168"/>
      <c r="K128" s="169"/>
      <c r="L128" s="170" t="s">
        <v>131</v>
      </c>
      <c r="M128" s="210"/>
      <c r="N128" s="210"/>
      <c r="O128" s="210"/>
      <c r="P128" s="210"/>
      <c r="Q128" s="210"/>
      <c r="R128" s="210"/>
      <c r="S128" s="210"/>
      <c r="T128" s="210"/>
      <c r="U128" s="210"/>
      <c r="V128" s="210"/>
      <c r="W128" s="210"/>
      <c r="X128" s="211"/>
      <c r="Y128" s="181">
        <v>169</v>
      </c>
      <c r="Z128" s="182"/>
      <c r="AA128" s="182"/>
      <c r="AB128" s="183"/>
      <c r="AC128" s="176"/>
      <c r="AD128" s="177"/>
      <c r="AE128" s="177"/>
      <c r="AF128" s="177"/>
      <c r="AG128" s="178"/>
      <c r="AH128" s="170"/>
      <c r="AI128" s="179"/>
      <c r="AJ128" s="179"/>
      <c r="AK128" s="179"/>
      <c r="AL128" s="179"/>
      <c r="AM128" s="179"/>
      <c r="AN128" s="179"/>
      <c r="AO128" s="179"/>
      <c r="AP128" s="179"/>
      <c r="AQ128" s="179"/>
      <c r="AR128" s="179"/>
      <c r="AS128" s="179"/>
      <c r="AT128" s="180"/>
      <c r="AU128" s="181"/>
      <c r="AV128" s="182"/>
      <c r="AW128" s="182"/>
      <c r="AX128" s="183"/>
    </row>
    <row r="129" spans="1:50" ht="24.75" customHeight="1">
      <c r="A129" s="299"/>
      <c r="B129" s="300"/>
      <c r="C129" s="300"/>
      <c r="D129" s="300"/>
      <c r="E129" s="300"/>
      <c r="F129" s="301"/>
      <c r="G129" s="150" t="s">
        <v>136</v>
      </c>
      <c r="H129" s="151"/>
      <c r="I129" s="151"/>
      <c r="J129" s="151"/>
      <c r="K129" s="152"/>
      <c r="L129" s="153" t="s">
        <v>137</v>
      </c>
      <c r="M129" s="213"/>
      <c r="N129" s="213"/>
      <c r="O129" s="213"/>
      <c r="P129" s="213"/>
      <c r="Q129" s="213"/>
      <c r="R129" s="213"/>
      <c r="S129" s="213"/>
      <c r="T129" s="213"/>
      <c r="U129" s="213"/>
      <c r="V129" s="213"/>
      <c r="W129" s="213"/>
      <c r="X129" s="214"/>
      <c r="Y129" s="156">
        <v>85</v>
      </c>
      <c r="Z129" s="157"/>
      <c r="AA129" s="157"/>
      <c r="AB129" s="158"/>
      <c r="AC129" s="150"/>
      <c r="AD129" s="151"/>
      <c r="AE129" s="151"/>
      <c r="AF129" s="151"/>
      <c r="AG129" s="152"/>
      <c r="AH129" s="153"/>
      <c r="AI129" s="154"/>
      <c r="AJ129" s="154"/>
      <c r="AK129" s="154"/>
      <c r="AL129" s="154"/>
      <c r="AM129" s="154"/>
      <c r="AN129" s="154"/>
      <c r="AO129" s="154"/>
      <c r="AP129" s="154"/>
      <c r="AQ129" s="154"/>
      <c r="AR129" s="154"/>
      <c r="AS129" s="154"/>
      <c r="AT129" s="155"/>
      <c r="AU129" s="156"/>
      <c r="AV129" s="157"/>
      <c r="AW129" s="157"/>
      <c r="AX129" s="158"/>
    </row>
    <row r="130" spans="1:50" ht="24.75" customHeight="1">
      <c r="A130" s="299"/>
      <c r="B130" s="300"/>
      <c r="C130" s="300"/>
      <c r="D130" s="300"/>
      <c r="E130" s="300"/>
      <c r="F130" s="301"/>
      <c r="G130" s="150" t="s">
        <v>138</v>
      </c>
      <c r="H130" s="151"/>
      <c r="I130" s="151"/>
      <c r="J130" s="151"/>
      <c r="K130" s="152"/>
      <c r="L130" s="153" t="s">
        <v>139</v>
      </c>
      <c r="M130" s="213"/>
      <c r="N130" s="213"/>
      <c r="O130" s="213"/>
      <c r="P130" s="213"/>
      <c r="Q130" s="213"/>
      <c r="R130" s="213"/>
      <c r="S130" s="213"/>
      <c r="T130" s="213"/>
      <c r="U130" s="213"/>
      <c r="V130" s="213"/>
      <c r="W130" s="213"/>
      <c r="X130" s="214"/>
      <c r="Y130" s="156">
        <v>108</v>
      </c>
      <c r="Z130" s="157"/>
      <c r="AA130" s="157"/>
      <c r="AB130" s="158"/>
      <c r="AC130" s="150"/>
      <c r="AD130" s="151"/>
      <c r="AE130" s="151"/>
      <c r="AF130" s="151"/>
      <c r="AG130" s="152"/>
      <c r="AH130" s="153"/>
      <c r="AI130" s="154"/>
      <c r="AJ130" s="154"/>
      <c r="AK130" s="154"/>
      <c r="AL130" s="154"/>
      <c r="AM130" s="154"/>
      <c r="AN130" s="154"/>
      <c r="AO130" s="154"/>
      <c r="AP130" s="154"/>
      <c r="AQ130" s="154"/>
      <c r="AR130" s="154"/>
      <c r="AS130" s="154"/>
      <c r="AT130" s="155"/>
      <c r="AU130" s="156"/>
      <c r="AV130" s="157"/>
      <c r="AW130" s="157"/>
      <c r="AX130" s="158"/>
    </row>
    <row r="131" spans="1:50" ht="24.75" customHeight="1">
      <c r="A131" s="299"/>
      <c r="B131" s="300"/>
      <c r="C131" s="300"/>
      <c r="D131" s="300"/>
      <c r="E131" s="300"/>
      <c r="F131" s="301"/>
      <c r="G131" s="150" t="s">
        <v>140</v>
      </c>
      <c r="H131" s="151"/>
      <c r="I131" s="151"/>
      <c r="J131" s="151"/>
      <c r="K131" s="152"/>
      <c r="L131" s="153" t="s">
        <v>141</v>
      </c>
      <c r="M131" s="213"/>
      <c r="N131" s="213"/>
      <c r="O131" s="213"/>
      <c r="P131" s="213"/>
      <c r="Q131" s="213"/>
      <c r="R131" s="213"/>
      <c r="S131" s="213"/>
      <c r="T131" s="213"/>
      <c r="U131" s="213"/>
      <c r="V131" s="213"/>
      <c r="W131" s="213"/>
      <c r="X131" s="214"/>
      <c r="Y131" s="156">
        <f>7436436/1000000</f>
        <v>7.436436</v>
      </c>
      <c r="Z131" s="157"/>
      <c r="AA131" s="157"/>
      <c r="AB131" s="158"/>
      <c r="AC131" s="150"/>
      <c r="AD131" s="151"/>
      <c r="AE131" s="151"/>
      <c r="AF131" s="151"/>
      <c r="AG131" s="152"/>
      <c r="AH131" s="153"/>
      <c r="AI131" s="154"/>
      <c r="AJ131" s="154"/>
      <c r="AK131" s="154"/>
      <c r="AL131" s="154"/>
      <c r="AM131" s="154"/>
      <c r="AN131" s="154"/>
      <c r="AO131" s="154"/>
      <c r="AP131" s="154"/>
      <c r="AQ131" s="154"/>
      <c r="AR131" s="154"/>
      <c r="AS131" s="154"/>
      <c r="AT131" s="155"/>
      <c r="AU131" s="156"/>
      <c r="AV131" s="157"/>
      <c r="AW131" s="157"/>
      <c r="AX131" s="158"/>
    </row>
    <row r="132" spans="1:50" ht="24.75" customHeight="1">
      <c r="A132" s="299"/>
      <c r="B132" s="300"/>
      <c r="C132" s="300"/>
      <c r="D132" s="300"/>
      <c r="E132" s="300"/>
      <c r="F132" s="301"/>
      <c r="G132" s="150" t="s">
        <v>128</v>
      </c>
      <c r="H132" s="151"/>
      <c r="I132" s="151"/>
      <c r="J132" s="151"/>
      <c r="K132" s="152"/>
      <c r="L132" s="153" t="s">
        <v>142</v>
      </c>
      <c r="M132" s="213"/>
      <c r="N132" s="213"/>
      <c r="O132" s="213"/>
      <c r="P132" s="213"/>
      <c r="Q132" s="213"/>
      <c r="R132" s="213"/>
      <c r="S132" s="213"/>
      <c r="T132" s="213"/>
      <c r="U132" s="213"/>
      <c r="V132" s="213"/>
      <c r="W132" s="213"/>
      <c r="X132" s="214"/>
      <c r="Y132" s="156">
        <v>83</v>
      </c>
      <c r="Z132" s="157"/>
      <c r="AA132" s="157"/>
      <c r="AB132" s="158"/>
      <c r="AC132" s="150"/>
      <c r="AD132" s="151"/>
      <c r="AE132" s="151"/>
      <c r="AF132" s="151"/>
      <c r="AG132" s="152"/>
      <c r="AH132" s="153"/>
      <c r="AI132" s="154"/>
      <c r="AJ132" s="154"/>
      <c r="AK132" s="154"/>
      <c r="AL132" s="154"/>
      <c r="AM132" s="154"/>
      <c r="AN132" s="154"/>
      <c r="AO132" s="154"/>
      <c r="AP132" s="154"/>
      <c r="AQ132" s="154"/>
      <c r="AR132" s="154"/>
      <c r="AS132" s="154"/>
      <c r="AT132" s="155"/>
      <c r="AU132" s="156"/>
      <c r="AV132" s="157"/>
      <c r="AW132" s="157"/>
      <c r="AX132" s="158"/>
    </row>
    <row r="133" spans="1:50" ht="24.75" customHeight="1">
      <c r="A133" s="299"/>
      <c r="B133" s="300"/>
      <c r="C133" s="300"/>
      <c r="D133" s="300"/>
      <c r="E133" s="300"/>
      <c r="F133" s="301"/>
      <c r="G133" s="150"/>
      <c r="H133" s="151"/>
      <c r="I133" s="151"/>
      <c r="J133" s="151"/>
      <c r="K133" s="152"/>
      <c r="L133" s="153"/>
      <c r="M133" s="154"/>
      <c r="N133" s="154"/>
      <c r="O133" s="154"/>
      <c r="P133" s="154"/>
      <c r="Q133" s="154"/>
      <c r="R133" s="154"/>
      <c r="S133" s="154"/>
      <c r="T133" s="154"/>
      <c r="U133" s="154"/>
      <c r="V133" s="154"/>
      <c r="W133" s="154"/>
      <c r="X133" s="155"/>
      <c r="Y133" s="156"/>
      <c r="Z133" s="157"/>
      <c r="AA133" s="157"/>
      <c r="AB133" s="157"/>
      <c r="AC133" s="150"/>
      <c r="AD133" s="151"/>
      <c r="AE133" s="151"/>
      <c r="AF133" s="151"/>
      <c r="AG133" s="152"/>
      <c r="AH133" s="153"/>
      <c r="AI133" s="154"/>
      <c r="AJ133" s="154"/>
      <c r="AK133" s="154"/>
      <c r="AL133" s="154"/>
      <c r="AM133" s="154"/>
      <c r="AN133" s="154"/>
      <c r="AO133" s="154"/>
      <c r="AP133" s="154"/>
      <c r="AQ133" s="154"/>
      <c r="AR133" s="154"/>
      <c r="AS133" s="154"/>
      <c r="AT133" s="155"/>
      <c r="AU133" s="156"/>
      <c r="AV133" s="157"/>
      <c r="AW133" s="157"/>
      <c r="AX133" s="158"/>
    </row>
    <row r="134" spans="1:50" ht="24.75" customHeight="1">
      <c r="A134" s="299"/>
      <c r="B134" s="300"/>
      <c r="C134" s="300"/>
      <c r="D134" s="300"/>
      <c r="E134" s="300"/>
      <c r="F134" s="301"/>
      <c r="G134" s="150"/>
      <c r="H134" s="151"/>
      <c r="I134" s="151"/>
      <c r="J134" s="151"/>
      <c r="K134" s="152"/>
      <c r="L134" s="153"/>
      <c r="M134" s="154"/>
      <c r="N134" s="154"/>
      <c r="O134" s="154"/>
      <c r="P134" s="154"/>
      <c r="Q134" s="154"/>
      <c r="R134" s="154"/>
      <c r="S134" s="154"/>
      <c r="T134" s="154"/>
      <c r="U134" s="154"/>
      <c r="V134" s="154"/>
      <c r="W134" s="154"/>
      <c r="X134" s="155"/>
      <c r="Y134" s="156"/>
      <c r="Z134" s="157"/>
      <c r="AA134" s="157"/>
      <c r="AB134" s="157"/>
      <c r="AC134" s="150"/>
      <c r="AD134" s="151"/>
      <c r="AE134" s="151"/>
      <c r="AF134" s="151"/>
      <c r="AG134" s="152"/>
      <c r="AH134" s="153"/>
      <c r="AI134" s="154"/>
      <c r="AJ134" s="154"/>
      <c r="AK134" s="154"/>
      <c r="AL134" s="154"/>
      <c r="AM134" s="154"/>
      <c r="AN134" s="154"/>
      <c r="AO134" s="154"/>
      <c r="AP134" s="154"/>
      <c r="AQ134" s="154"/>
      <c r="AR134" s="154"/>
      <c r="AS134" s="154"/>
      <c r="AT134" s="155"/>
      <c r="AU134" s="156"/>
      <c r="AV134" s="157"/>
      <c r="AW134" s="157"/>
      <c r="AX134" s="158"/>
    </row>
    <row r="135" spans="1:50" ht="24.75" customHeight="1">
      <c r="A135" s="299"/>
      <c r="B135" s="300"/>
      <c r="C135" s="300"/>
      <c r="D135" s="300"/>
      <c r="E135" s="300"/>
      <c r="F135" s="301"/>
      <c r="G135" s="141"/>
      <c r="H135" s="142"/>
      <c r="I135" s="142"/>
      <c r="J135" s="142"/>
      <c r="K135" s="143"/>
      <c r="L135" s="144"/>
      <c r="M135" s="145"/>
      <c r="N135" s="145"/>
      <c r="O135" s="145"/>
      <c r="P135" s="145"/>
      <c r="Q135" s="145"/>
      <c r="R135" s="145"/>
      <c r="S135" s="145"/>
      <c r="T135" s="145"/>
      <c r="U135" s="145"/>
      <c r="V135" s="145"/>
      <c r="W135" s="145"/>
      <c r="X135" s="146"/>
      <c r="Y135" s="147"/>
      <c r="Z135" s="148"/>
      <c r="AA135" s="148"/>
      <c r="AB135" s="148"/>
      <c r="AC135" s="141"/>
      <c r="AD135" s="142"/>
      <c r="AE135" s="142"/>
      <c r="AF135" s="142"/>
      <c r="AG135" s="143"/>
      <c r="AH135" s="144"/>
      <c r="AI135" s="145"/>
      <c r="AJ135" s="145"/>
      <c r="AK135" s="145"/>
      <c r="AL135" s="145"/>
      <c r="AM135" s="145"/>
      <c r="AN135" s="145"/>
      <c r="AO135" s="145"/>
      <c r="AP135" s="145"/>
      <c r="AQ135" s="145"/>
      <c r="AR135" s="145"/>
      <c r="AS135" s="145"/>
      <c r="AT135" s="146"/>
      <c r="AU135" s="147"/>
      <c r="AV135" s="148"/>
      <c r="AW135" s="148"/>
      <c r="AX135" s="149"/>
    </row>
    <row r="136" spans="1:50" ht="24.75" customHeight="1">
      <c r="A136" s="299"/>
      <c r="B136" s="300"/>
      <c r="C136" s="300"/>
      <c r="D136" s="300"/>
      <c r="E136" s="300"/>
      <c r="F136" s="301"/>
      <c r="G136" s="201" t="s">
        <v>25</v>
      </c>
      <c r="H136" s="198"/>
      <c r="I136" s="198"/>
      <c r="J136" s="198"/>
      <c r="K136" s="198"/>
      <c r="L136" s="202"/>
      <c r="M136" s="203"/>
      <c r="N136" s="203"/>
      <c r="O136" s="203"/>
      <c r="P136" s="203"/>
      <c r="Q136" s="203"/>
      <c r="R136" s="203"/>
      <c r="S136" s="203"/>
      <c r="T136" s="203"/>
      <c r="U136" s="203"/>
      <c r="V136" s="203"/>
      <c r="W136" s="203"/>
      <c r="X136" s="204"/>
      <c r="Y136" s="205">
        <f>SUM(Y128:AB135)</f>
        <v>452.436436</v>
      </c>
      <c r="Z136" s="206"/>
      <c r="AA136" s="206"/>
      <c r="AB136" s="207"/>
      <c r="AC136" s="201" t="s">
        <v>25</v>
      </c>
      <c r="AD136" s="198"/>
      <c r="AE136" s="198"/>
      <c r="AF136" s="198"/>
      <c r="AG136" s="198"/>
      <c r="AH136" s="202"/>
      <c r="AI136" s="203"/>
      <c r="AJ136" s="203"/>
      <c r="AK136" s="203"/>
      <c r="AL136" s="203"/>
      <c r="AM136" s="203"/>
      <c r="AN136" s="203"/>
      <c r="AO136" s="203"/>
      <c r="AP136" s="203"/>
      <c r="AQ136" s="203"/>
      <c r="AR136" s="203"/>
      <c r="AS136" s="203"/>
      <c r="AT136" s="204"/>
      <c r="AU136" s="205">
        <f>SUM(AU128:AX135)</f>
        <v>0</v>
      </c>
      <c r="AV136" s="206"/>
      <c r="AW136" s="206"/>
      <c r="AX136" s="208"/>
    </row>
    <row r="137" spans="1:50" ht="30" customHeight="1">
      <c r="A137" s="299"/>
      <c r="B137" s="300"/>
      <c r="C137" s="300"/>
      <c r="D137" s="300"/>
      <c r="E137" s="300"/>
      <c r="F137" s="301"/>
      <c r="G137" s="187" t="s">
        <v>147</v>
      </c>
      <c r="H137" s="185"/>
      <c r="I137" s="185"/>
      <c r="J137" s="185"/>
      <c r="K137" s="185"/>
      <c r="L137" s="185"/>
      <c r="M137" s="185"/>
      <c r="N137" s="185"/>
      <c r="O137" s="185"/>
      <c r="P137" s="185"/>
      <c r="Q137" s="185"/>
      <c r="R137" s="185"/>
      <c r="S137" s="185"/>
      <c r="T137" s="185"/>
      <c r="U137" s="185"/>
      <c r="V137" s="185"/>
      <c r="W137" s="185"/>
      <c r="X137" s="185"/>
      <c r="Y137" s="185"/>
      <c r="Z137" s="185"/>
      <c r="AA137" s="185"/>
      <c r="AB137" s="186"/>
      <c r="AC137" s="187" t="s">
        <v>28</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8"/>
    </row>
    <row r="138" spans="1:50" ht="24.75" customHeight="1">
      <c r="A138" s="299"/>
      <c r="B138" s="300"/>
      <c r="C138" s="300"/>
      <c r="D138" s="300"/>
      <c r="E138" s="300"/>
      <c r="F138" s="301"/>
      <c r="G138" s="195" t="s">
        <v>22</v>
      </c>
      <c r="H138" s="196"/>
      <c r="I138" s="196"/>
      <c r="J138" s="196"/>
      <c r="K138" s="196"/>
      <c r="L138" s="197" t="s">
        <v>23</v>
      </c>
      <c r="M138" s="198"/>
      <c r="N138" s="198"/>
      <c r="O138" s="198"/>
      <c r="P138" s="198"/>
      <c r="Q138" s="198"/>
      <c r="R138" s="198"/>
      <c r="S138" s="198"/>
      <c r="T138" s="198"/>
      <c r="U138" s="198"/>
      <c r="V138" s="198"/>
      <c r="W138" s="198"/>
      <c r="X138" s="199"/>
      <c r="Y138" s="192" t="s">
        <v>24</v>
      </c>
      <c r="Z138" s="193"/>
      <c r="AA138" s="193"/>
      <c r="AB138" s="194"/>
      <c r="AC138" s="195" t="s">
        <v>22</v>
      </c>
      <c r="AD138" s="196"/>
      <c r="AE138" s="196"/>
      <c r="AF138" s="196"/>
      <c r="AG138" s="196"/>
      <c r="AH138" s="197" t="s">
        <v>23</v>
      </c>
      <c r="AI138" s="198"/>
      <c r="AJ138" s="198"/>
      <c r="AK138" s="198"/>
      <c r="AL138" s="198"/>
      <c r="AM138" s="198"/>
      <c r="AN138" s="198"/>
      <c r="AO138" s="198"/>
      <c r="AP138" s="198"/>
      <c r="AQ138" s="198"/>
      <c r="AR138" s="198"/>
      <c r="AS138" s="198"/>
      <c r="AT138" s="199"/>
      <c r="AU138" s="192" t="s">
        <v>24</v>
      </c>
      <c r="AV138" s="193"/>
      <c r="AW138" s="193"/>
      <c r="AX138" s="200"/>
    </row>
    <row r="139" spans="1:50" ht="24.75" customHeight="1">
      <c r="A139" s="299"/>
      <c r="B139" s="300"/>
      <c r="C139" s="300"/>
      <c r="D139" s="300"/>
      <c r="E139" s="300"/>
      <c r="F139" s="301"/>
      <c r="G139" s="167" t="s">
        <v>126</v>
      </c>
      <c r="H139" s="177"/>
      <c r="I139" s="177"/>
      <c r="J139" s="177"/>
      <c r="K139" s="178"/>
      <c r="L139" s="170" t="s">
        <v>131</v>
      </c>
      <c r="M139" s="210"/>
      <c r="N139" s="210"/>
      <c r="O139" s="210"/>
      <c r="P139" s="210"/>
      <c r="Q139" s="210"/>
      <c r="R139" s="210"/>
      <c r="S139" s="210"/>
      <c r="T139" s="210"/>
      <c r="U139" s="210"/>
      <c r="V139" s="210"/>
      <c r="W139" s="210"/>
      <c r="X139" s="211"/>
      <c r="Y139" s="181">
        <f>2161642/1000000</f>
        <v>2.161642</v>
      </c>
      <c r="Z139" s="182"/>
      <c r="AA139" s="182"/>
      <c r="AB139" s="212"/>
      <c r="AC139" s="176"/>
      <c r="AD139" s="177"/>
      <c r="AE139" s="177"/>
      <c r="AF139" s="177"/>
      <c r="AG139" s="178"/>
      <c r="AH139" s="170"/>
      <c r="AI139" s="179"/>
      <c r="AJ139" s="179"/>
      <c r="AK139" s="179"/>
      <c r="AL139" s="179"/>
      <c r="AM139" s="179"/>
      <c r="AN139" s="179"/>
      <c r="AO139" s="179"/>
      <c r="AP139" s="179"/>
      <c r="AQ139" s="179"/>
      <c r="AR139" s="179"/>
      <c r="AS139" s="179"/>
      <c r="AT139" s="180"/>
      <c r="AU139" s="181"/>
      <c r="AV139" s="182"/>
      <c r="AW139" s="182"/>
      <c r="AX139" s="183"/>
    </row>
    <row r="140" spans="1:50" ht="24.75" customHeight="1">
      <c r="A140" s="299"/>
      <c r="B140" s="300"/>
      <c r="C140" s="300"/>
      <c r="D140" s="300"/>
      <c r="E140" s="300"/>
      <c r="F140" s="301"/>
      <c r="G140" s="159" t="s">
        <v>129</v>
      </c>
      <c r="H140" s="151"/>
      <c r="I140" s="151"/>
      <c r="J140" s="151"/>
      <c r="K140" s="152"/>
      <c r="L140" s="153" t="s">
        <v>144</v>
      </c>
      <c r="M140" s="154"/>
      <c r="N140" s="154"/>
      <c r="O140" s="154"/>
      <c r="P140" s="154"/>
      <c r="Q140" s="154"/>
      <c r="R140" s="154"/>
      <c r="S140" s="154"/>
      <c r="T140" s="154"/>
      <c r="U140" s="154"/>
      <c r="V140" s="154"/>
      <c r="W140" s="154"/>
      <c r="X140" s="155"/>
      <c r="Y140" s="156">
        <f>1590390/1000000</f>
        <v>1.59039</v>
      </c>
      <c r="Z140" s="157"/>
      <c r="AA140" s="157"/>
      <c r="AB140" s="209"/>
      <c r="AC140" s="150"/>
      <c r="AD140" s="151"/>
      <c r="AE140" s="151"/>
      <c r="AF140" s="151"/>
      <c r="AG140" s="152"/>
      <c r="AH140" s="153"/>
      <c r="AI140" s="154"/>
      <c r="AJ140" s="154"/>
      <c r="AK140" s="154"/>
      <c r="AL140" s="154"/>
      <c r="AM140" s="154"/>
      <c r="AN140" s="154"/>
      <c r="AO140" s="154"/>
      <c r="AP140" s="154"/>
      <c r="AQ140" s="154"/>
      <c r="AR140" s="154"/>
      <c r="AS140" s="154"/>
      <c r="AT140" s="155"/>
      <c r="AU140" s="156"/>
      <c r="AV140" s="157"/>
      <c r="AW140" s="157"/>
      <c r="AX140" s="158"/>
    </row>
    <row r="141" spans="1:50" ht="24.75" customHeight="1">
      <c r="A141" s="299"/>
      <c r="B141" s="300"/>
      <c r="C141" s="300"/>
      <c r="D141" s="300"/>
      <c r="E141" s="300"/>
      <c r="F141" s="301"/>
      <c r="G141" s="150"/>
      <c r="H141" s="151"/>
      <c r="I141" s="151"/>
      <c r="J141" s="151"/>
      <c r="K141" s="152"/>
      <c r="L141" s="153"/>
      <c r="M141" s="154"/>
      <c r="N141" s="154"/>
      <c r="O141" s="154"/>
      <c r="P141" s="154"/>
      <c r="Q141" s="154"/>
      <c r="R141" s="154"/>
      <c r="S141" s="154"/>
      <c r="T141" s="154"/>
      <c r="U141" s="154"/>
      <c r="V141" s="154"/>
      <c r="W141" s="154"/>
      <c r="X141" s="155"/>
      <c r="Y141" s="156"/>
      <c r="Z141" s="157"/>
      <c r="AA141" s="157"/>
      <c r="AB141" s="209"/>
      <c r="AC141" s="150"/>
      <c r="AD141" s="151"/>
      <c r="AE141" s="151"/>
      <c r="AF141" s="151"/>
      <c r="AG141" s="152"/>
      <c r="AH141" s="153"/>
      <c r="AI141" s="154"/>
      <c r="AJ141" s="154"/>
      <c r="AK141" s="154"/>
      <c r="AL141" s="154"/>
      <c r="AM141" s="154"/>
      <c r="AN141" s="154"/>
      <c r="AO141" s="154"/>
      <c r="AP141" s="154"/>
      <c r="AQ141" s="154"/>
      <c r="AR141" s="154"/>
      <c r="AS141" s="154"/>
      <c r="AT141" s="155"/>
      <c r="AU141" s="156"/>
      <c r="AV141" s="157"/>
      <c r="AW141" s="157"/>
      <c r="AX141" s="158"/>
    </row>
    <row r="142" spans="1:50" ht="24.75" customHeight="1">
      <c r="A142" s="299"/>
      <c r="B142" s="300"/>
      <c r="C142" s="300"/>
      <c r="D142" s="300"/>
      <c r="E142" s="300"/>
      <c r="F142" s="301"/>
      <c r="G142" s="150"/>
      <c r="H142" s="151"/>
      <c r="I142" s="151"/>
      <c r="J142" s="151"/>
      <c r="K142" s="152"/>
      <c r="L142" s="153"/>
      <c r="M142" s="154"/>
      <c r="N142" s="154"/>
      <c r="O142" s="154"/>
      <c r="P142" s="154"/>
      <c r="Q142" s="154"/>
      <c r="R142" s="154"/>
      <c r="S142" s="154"/>
      <c r="T142" s="154"/>
      <c r="U142" s="154"/>
      <c r="V142" s="154"/>
      <c r="W142" s="154"/>
      <c r="X142" s="155"/>
      <c r="Y142" s="156"/>
      <c r="Z142" s="157"/>
      <c r="AA142" s="157"/>
      <c r="AB142" s="209"/>
      <c r="AC142" s="150"/>
      <c r="AD142" s="151"/>
      <c r="AE142" s="151"/>
      <c r="AF142" s="151"/>
      <c r="AG142" s="152"/>
      <c r="AH142" s="153"/>
      <c r="AI142" s="154"/>
      <c r="AJ142" s="154"/>
      <c r="AK142" s="154"/>
      <c r="AL142" s="154"/>
      <c r="AM142" s="154"/>
      <c r="AN142" s="154"/>
      <c r="AO142" s="154"/>
      <c r="AP142" s="154"/>
      <c r="AQ142" s="154"/>
      <c r="AR142" s="154"/>
      <c r="AS142" s="154"/>
      <c r="AT142" s="155"/>
      <c r="AU142" s="156"/>
      <c r="AV142" s="157"/>
      <c r="AW142" s="157"/>
      <c r="AX142" s="158"/>
    </row>
    <row r="143" spans="1:50" ht="24.75" customHeight="1">
      <c r="A143" s="299"/>
      <c r="B143" s="300"/>
      <c r="C143" s="300"/>
      <c r="D143" s="300"/>
      <c r="E143" s="300"/>
      <c r="F143" s="301"/>
      <c r="G143" s="150"/>
      <c r="H143" s="151"/>
      <c r="I143" s="151"/>
      <c r="J143" s="151"/>
      <c r="K143" s="152"/>
      <c r="L143" s="153"/>
      <c r="M143" s="154"/>
      <c r="N143" s="154"/>
      <c r="O143" s="154"/>
      <c r="P143" s="154"/>
      <c r="Q143" s="154"/>
      <c r="R143" s="154"/>
      <c r="S143" s="154"/>
      <c r="T143" s="154"/>
      <c r="U143" s="154"/>
      <c r="V143" s="154"/>
      <c r="W143" s="154"/>
      <c r="X143" s="155"/>
      <c r="Y143" s="156"/>
      <c r="Z143" s="157"/>
      <c r="AA143" s="157"/>
      <c r="AB143" s="157"/>
      <c r="AC143" s="150"/>
      <c r="AD143" s="151"/>
      <c r="AE143" s="151"/>
      <c r="AF143" s="151"/>
      <c r="AG143" s="152"/>
      <c r="AH143" s="153"/>
      <c r="AI143" s="154"/>
      <c r="AJ143" s="154"/>
      <c r="AK143" s="154"/>
      <c r="AL143" s="154"/>
      <c r="AM143" s="154"/>
      <c r="AN143" s="154"/>
      <c r="AO143" s="154"/>
      <c r="AP143" s="154"/>
      <c r="AQ143" s="154"/>
      <c r="AR143" s="154"/>
      <c r="AS143" s="154"/>
      <c r="AT143" s="155"/>
      <c r="AU143" s="156"/>
      <c r="AV143" s="157"/>
      <c r="AW143" s="157"/>
      <c r="AX143" s="158"/>
    </row>
    <row r="144" spans="1:50" ht="24.75" customHeight="1">
      <c r="A144" s="299"/>
      <c r="B144" s="300"/>
      <c r="C144" s="300"/>
      <c r="D144" s="300"/>
      <c r="E144" s="300"/>
      <c r="F144" s="301"/>
      <c r="G144" s="150"/>
      <c r="H144" s="151"/>
      <c r="I144" s="151"/>
      <c r="J144" s="151"/>
      <c r="K144" s="152"/>
      <c r="L144" s="153"/>
      <c r="M144" s="154"/>
      <c r="N144" s="154"/>
      <c r="O144" s="154"/>
      <c r="P144" s="154"/>
      <c r="Q144" s="154"/>
      <c r="R144" s="154"/>
      <c r="S144" s="154"/>
      <c r="T144" s="154"/>
      <c r="U144" s="154"/>
      <c r="V144" s="154"/>
      <c r="W144" s="154"/>
      <c r="X144" s="155"/>
      <c r="Y144" s="156"/>
      <c r="Z144" s="157"/>
      <c r="AA144" s="157"/>
      <c r="AB144" s="157"/>
      <c r="AC144" s="150"/>
      <c r="AD144" s="151"/>
      <c r="AE144" s="151"/>
      <c r="AF144" s="151"/>
      <c r="AG144" s="152"/>
      <c r="AH144" s="153"/>
      <c r="AI144" s="154"/>
      <c r="AJ144" s="154"/>
      <c r="AK144" s="154"/>
      <c r="AL144" s="154"/>
      <c r="AM144" s="154"/>
      <c r="AN144" s="154"/>
      <c r="AO144" s="154"/>
      <c r="AP144" s="154"/>
      <c r="AQ144" s="154"/>
      <c r="AR144" s="154"/>
      <c r="AS144" s="154"/>
      <c r="AT144" s="155"/>
      <c r="AU144" s="156"/>
      <c r="AV144" s="157"/>
      <c r="AW144" s="157"/>
      <c r="AX144" s="158"/>
    </row>
    <row r="145" spans="1:50" ht="24.75" customHeight="1">
      <c r="A145" s="299"/>
      <c r="B145" s="300"/>
      <c r="C145" s="300"/>
      <c r="D145" s="300"/>
      <c r="E145" s="300"/>
      <c r="F145" s="301"/>
      <c r="G145" s="150"/>
      <c r="H145" s="151"/>
      <c r="I145" s="151"/>
      <c r="J145" s="151"/>
      <c r="K145" s="152"/>
      <c r="L145" s="153"/>
      <c r="M145" s="154"/>
      <c r="N145" s="154"/>
      <c r="O145" s="154"/>
      <c r="P145" s="154"/>
      <c r="Q145" s="154"/>
      <c r="R145" s="154"/>
      <c r="S145" s="154"/>
      <c r="T145" s="154"/>
      <c r="U145" s="154"/>
      <c r="V145" s="154"/>
      <c r="W145" s="154"/>
      <c r="X145" s="155"/>
      <c r="Y145" s="156"/>
      <c r="Z145" s="157"/>
      <c r="AA145" s="157"/>
      <c r="AB145" s="157"/>
      <c r="AC145" s="150"/>
      <c r="AD145" s="151"/>
      <c r="AE145" s="151"/>
      <c r="AF145" s="151"/>
      <c r="AG145" s="152"/>
      <c r="AH145" s="153"/>
      <c r="AI145" s="154"/>
      <c r="AJ145" s="154"/>
      <c r="AK145" s="154"/>
      <c r="AL145" s="154"/>
      <c r="AM145" s="154"/>
      <c r="AN145" s="154"/>
      <c r="AO145" s="154"/>
      <c r="AP145" s="154"/>
      <c r="AQ145" s="154"/>
      <c r="AR145" s="154"/>
      <c r="AS145" s="154"/>
      <c r="AT145" s="155"/>
      <c r="AU145" s="156"/>
      <c r="AV145" s="157"/>
      <c r="AW145" s="157"/>
      <c r="AX145" s="158"/>
    </row>
    <row r="146" spans="1:50" ht="24.75" customHeight="1">
      <c r="A146" s="299"/>
      <c r="B146" s="300"/>
      <c r="C146" s="300"/>
      <c r="D146" s="300"/>
      <c r="E146" s="300"/>
      <c r="F146" s="301"/>
      <c r="G146" s="141"/>
      <c r="H146" s="142"/>
      <c r="I146" s="142"/>
      <c r="J146" s="142"/>
      <c r="K146" s="143"/>
      <c r="L146" s="144"/>
      <c r="M146" s="145"/>
      <c r="N146" s="145"/>
      <c r="O146" s="145"/>
      <c r="P146" s="145"/>
      <c r="Q146" s="145"/>
      <c r="R146" s="145"/>
      <c r="S146" s="145"/>
      <c r="T146" s="145"/>
      <c r="U146" s="145"/>
      <c r="V146" s="145"/>
      <c r="W146" s="145"/>
      <c r="X146" s="146"/>
      <c r="Y146" s="147"/>
      <c r="Z146" s="148"/>
      <c r="AA146" s="148"/>
      <c r="AB146" s="148"/>
      <c r="AC146" s="141"/>
      <c r="AD146" s="142"/>
      <c r="AE146" s="142"/>
      <c r="AF146" s="142"/>
      <c r="AG146" s="143"/>
      <c r="AH146" s="144"/>
      <c r="AI146" s="145"/>
      <c r="AJ146" s="145"/>
      <c r="AK146" s="145"/>
      <c r="AL146" s="145"/>
      <c r="AM146" s="145"/>
      <c r="AN146" s="145"/>
      <c r="AO146" s="145"/>
      <c r="AP146" s="145"/>
      <c r="AQ146" s="145"/>
      <c r="AR146" s="145"/>
      <c r="AS146" s="145"/>
      <c r="AT146" s="146"/>
      <c r="AU146" s="147"/>
      <c r="AV146" s="148"/>
      <c r="AW146" s="148"/>
      <c r="AX146" s="149"/>
    </row>
    <row r="147" spans="1:50" ht="24.75" customHeight="1">
      <c r="A147" s="299"/>
      <c r="B147" s="300"/>
      <c r="C147" s="300"/>
      <c r="D147" s="300"/>
      <c r="E147" s="300"/>
      <c r="F147" s="301"/>
      <c r="G147" s="201" t="s">
        <v>25</v>
      </c>
      <c r="H147" s="198"/>
      <c r="I147" s="198"/>
      <c r="J147" s="198"/>
      <c r="K147" s="198"/>
      <c r="L147" s="202"/>
      <c r="M147" s="203"/>
      <c r="N147" s="203"/>
      <c r="O147" s="203"/>
      <c r="P147" s="203"/>
      <c r="Q147" s="203"/>
      <c r="R147" s="203"/>
      <c r="S147" s="203"/>
      <c r="T147" s="203"/>
      <c r="U147" s="203"/>
      <c r="V147" s="203"/>
      <c r="W147" s="203"/>
      <c r="X147" s="204"/>
      <c r="Y147" s="205">
        <f>SUM(Y139:AB146)</f>
        <v>3.752032</v>
      </c>
      <c r="Z147" s="206"/>
      <c r="AA147" s="206"/>
      <c r="AB147" s="207"/>
      <c r="AC147" s="201" t="s">
        <v>25</v>
      </c>
      <c r="AD147" s="198"/>
      <c r="AE147" s="198"/>
      <c r="AF147" s="198"/>
      <c r="AG147" s="198"/>
      <c r="AH147" s="202"/>
      <c r="AI147" s="203"/>
      <c r="AJ147" s="203"/>
      <c r="AK147" s="203"/>
      <c r="AL147" s="203"/>
      <c r="AM147" s="203"/>
      <c r="AN147" s="203"/>
      <c r="AO147" s="203"/>
      <c r="AP147" s="203"/>
      <c r="AQ147" s="203"/>
      <c r="AR147" s="203"/>
      <c r="AS147" s="203"/>
      <c r="AT147" s="204"/>
      <c r="AU147" s="205">
        <f>SUM(AU139:AX146)</f>
        <v>0</v>
      </c>
      <c r="AV147" s="206"/>
      <c r="AW147" s="206"/>
      <c r="AX147" s="208"/>
    </row>
    <row r="148" spans="1:50" ht="30" customHeight="1">
      <c r="A148" s="299"/>
      <c r="B148" s="300"/>
      <c r="C148" s="300"/>
      <c r="D148" s="300"/>
      <c r="E148" s="300"/>
      <c r="F148" s="301"/>
      <c r="G148" s="184" t="s">
        <v>166</v>
      </c>
      <c r="H148" s="185"/>
      <c r="I148" s="185"/>
      <c r="J148" s="185"/>
      <c r="K148" s="185"/>
      <c r="L148" s="185"/>
      <c r="M148" s="185"/>
      <c r="N148" s="185"/>
      <c r="O148" s="185"/>
      <c r="P148" s="185"/>
      <c r="Q148" s="185"/>
      <c r="R148" s="185"/>
      <c r="S148" s="185"/>
      <c r="T148" s="185"/>
      <c r="U148" s="185"/>
      <c r="V148" s="185"/>
      <c r="W148" s="185"/>
      <c r="X148" s="185"/>
      <c r="Y148" s="185"/>
      <c r="Z148" s="185"/>
      <c r="AA148" s="185"/>
      <c r="AB148" s="186"/>
      <c r="AC148" s="187" t="s">
        <v>30</v>
      </c>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8"/>
    </row>
    <row r="149" spans="1:50" ht="24.75" customHeight="1">
      <c r="A149" s="299"/>
      <c r="B149" s="300"/>
      <c r="C149" s="300"/>
      <c r="D149" s="300"/>
      <c r="E149" s="300"/>
      <c r="F149" s="301"/>
      <c r="G149" s="189" t="s">
        <v>22</v>
      </c>
      <c r="H149" s="190"/>
      <c r="I149" s="190"/>
      <c r="J149" s="190"/>
      <c r="K149" s="190"/>
      <c r="L149" s="48" t="s">
        <v>23</v>
      </c>
      <c r="M149" s="87"/>
      <c r="N149" s="87"/>
      <c r="O149" s="87"/>
      <c r="P149" s="87"/>
      <c r="Q149" s="87"/>
      <c r="R149" s="87"/>
      <c r="S149" s="87"/>
      <c r="T149" s="87"/>
      <c r="U149" s="87"/>
      <c r="V149" s="87"/>
      <c r="W149" s="87"/>
      <c r="X149" s="191"/>
      <c r="Y149" s="192" t="s">
        <v>24</v>
      </c>
      <c r="Z149" s="193"/>
      <c r="AA149" s="193"/>
      <c r="AB149" s="194"/>
      <c r="AC149" s="195" t="s">
        <v>22</v>
      </c>
      <c r="AD149" s="196"/>
      <c r="AE149" s="196"/>
      <c r="AF149" s="196"/>
      <c r="AG149" s="196"/>
      <c r="AH149" s="197" t="s">
        <v>23</v>
      </c>
      <c r="AI149" s="198"/>
      <c r="AJ149" s="198"/>
      <c r="AK149" s="198"/>
      <c r="AL149" s="198"/>
      <c r="AM149" s="198"/>
      <c r="AN149" s="198"/>
      <c r="AO149" s="198"/>
      <c r="AP149" s="198"/>
      <c r="AQ149" s="198"/>
      <c r="AR149" s="198"/>
      <c r="AS149" s="198"/>
      <c r="AT149" s="199"/>
      <c r="AU149" s="192" t="s">
        <v>24</v>
      </c>
      <c r="AV149" s="193"/>
      <c r="AW149" s="193"/>
      <c r="AX149" s="200"/>
    </row>
    <row r="150" spans="1:50" ht="24.75" customHeight="1">
      <c r="A150" s="299"/>
      <c r="B150" s="300"/>
      <c r="C150" s="300"/>
      <c r="D150" s="300"/>
      <c r="E150" s="300"/>
      <c r="F150" s="301"/>
      <c r="G150" s="167" t="s">
        <v>126</v>
      </c>
      <c r="H150" s="168"/>
      <c r="I150" s="168"/>
      <c r="J150" s="168"/>
      <c r="K150" s="169"/>
      <c r="L150" s="170" t="s">
        <v>151</v>
      </c>
      <c r="M150" s="171"/>
      <c r="N150" s="171"/>
      <c r="O150" s="171"/>
      <c r="P150" s="171"/>
      <c r="Q150" s="171"/>
      <c r="R150" s="171"/>
      <c r="S150" s="171"/>
      <c r="T150" s="171"/>
      <c r="U150" s="171"/>
      <c r="V150" s="171"/>
      <c r="W150" s="171"/>
      <c r="X150" s="172"/>
      <c r="Y150" s="173">
        <v>3</v>
      </c>
      <c r="Z150" s="174"/>
      <c r="AA150" s="174"/>
      <c r="AB150" s="175"/>
      <c r="AC150" s="176"/>
      <c r="AD150" s="177"/>
      <c r="AE150" s="177"/>
      <c r="AF150" s="177"/>
      <c r="AG150" s="178"/>
      <c r="AH150" s="170"/>
      <c r="AI150" s="179"/>
      <c r="AJ150" s="179"/>
      <c r="AK150" s="179"/>
      <c r="AL150" s="179"/>
      <c r="AM150" s="179"/>
      <c r="AN150" s="179"/>
      <c r="AO150" s="179"/>
      <c r="AP150" s="179"/>
      <c r="AQ150" s="179"/>
      <c r="AR150" s="179"/>
      <c r="AS150" s="179"/>
      <c r="AT150" s="180"/>
      <c r="AU150" s="181"/>
      <c r="AV150" s="182"/>
      <c r="AW150" s="182"/>
      <c r="AX150" s="183"/>
    </row>
    <row r="151" spans="1:50" ht="24.75" customHeight="1">
      <c r="A151" s="299"/>
      <c r="B151" s="300"/>
      <c r="C151" s="300"/>
      <c r="D151" s="300"/>
      <c r="E151" s="300"/>
      <c r="F151" s="301"/>
      <c r="G151" s="159" t="s">
        <v>150</v>
      </c>
      <c r="H151" s="160"/>
      <c r="I151" s="160"/>
      <c r="J151" s="160"/>
      <c r="K151" s="161"/>
      <c r="L151" s="153" t="s">
        <v>152</v>
      </c>
      <c r="M151" s="162"/>
      <c r="N151" s="162"/>
      <c r="O151" s="162"/>
      <c r="P151" s="162"/>
      <c r="Q151" s="162"/>
      <c r="R151" s="162"/>
      <c r="S151" s="162"/>
      <c r="T151" s="162"/>
      <c r="U151" s="162"/>
      <c r="V151" s="162"/>
      <c r="W151" s="162"/>
      <c r="X151" s="163"/>
      <c r="Y151" s="164">
        <v>5</v>
      </c>
      <c r="Z151" s="165"/>
      <c r="AA151" s="165"/>
      <c r="AB151" s="166"/>
      <c r="AC151" s="150"/>
      <c r="AD151" s="151"/>
      <c r="AE151" s="151"/>
      <c r="AF151" s="151"/>
      <c r="AG151" s="152"/>
      <c r="AH151" s="153"/>
      <c r="AI151" s="154"/>
      <c r="AJ151" s="154"/>
      <c r="AK151" s="154"/>
      <c r="AL151" s="154"/>
      <c r="AM151" s="154"/>
      <c r="AN151" s="154"/>
      <c r="AO151" s="154"/>
      <c r="AP151" s="154"/>
      <c r="AQ151" s="154"/>
      <c r="AR151" s="154"/>
      <c r="AS151" s="154"/>
      <c r="AT151" s="155"/>
      <c r="AU151" s="156"/>
      <c r="AV151" s="157"/>
      <c r="AW151" s="157"/>
      <c r="AX151" s="158"/>
    </row>
    <row r="152" spans="1:50" ht="24.75" customHeight="1">
      <c r="A152" s="299"/>
      <c r="B152" s="300"/>
      <c r="C152" s="300"/>
      <c r="D152" s="300"/>
      <c r="E152" s="300"/>
      <c r="F152" s="301"/>
      <c r="G152" s="159" t="s">
        <v>153</v>
      </c>
      <c r="H152" s="160"/>
      <c r="I152" s="160"/>
      <c r="J152" s="160"/>
      <c r="K152" s="161"/>
      <c r="L152" s="153" t="s">
        <v>154</v>
      </c>
      <c r="M152" s="162"/>
      <c r="N152" s="162"/>
      <c r="O152" s="162"/>
      <c r="P152" s="162"/>
      <c r="Q152" s="162"/>
      <c r="R152" s="162"/>
      <c r="S152" s="162"/>
      <c r="T152" s="162"/>
      <c r="U152" s="162"/>
      <c r="V152" s="162"/>
      <c r="W152" s="162"/>
      <c r="X152" s="163"/>
      <c r="Y152" s="164">
        <v>1</v>
      </c>
      <c r="Z152" s="165"/>
      <c r="AA152" s="165"/>
      <c r="AB152" s="166"/>
      <c r="AC152" s="150"/>
      <c r="AD152" s="151"/>
      <c r="AE152" s="151"/>
      <c r="AF152" s="151"/>
      <c r="AG152" s="152"/>
      <c r="AH152" s="153"/>
      <c r="AI152" s="154"/>
      <c r="AJ152" s="154"/>
      <c r="AK152" s="154"/>
      <c r="AL152" s="154"/>
      <c r="AM152" s="154"/>
      <c r="AN152" s="154"/>
      <c r="AO152" s="154"/>
      <c r="AP152" s="154"/>
      <c r="AQ152" s="154"/>
      <c r="AR152" s="154"/>
      <c r="AS152" s="154"/>
      <c r="AT152" s="155"/>
      <c r="AU152" s="156"/>
      <c r="AV152" s="157"/>
      <c r="AW152" s="157"/>
      <c r="AX152" s="158"/>
    </row>
    <row r="153" spans="1:50" ht="24.75" customHeight="1">
      <c r="A153" s="299"/>
      <c r="B153" s="300"/>
      <c r="C153" s="300"/>
      <c r="D153" s="300"/>
      <c r="E153" s="300"/>
      <c r="F153" s="301"/>
      <c r="G153" s="159"/>
      <c r="H153" s="160"/>
      <c r="I153" s="160"/>
      <c r="J153" s="160"/>
      <c r="K153" s="161"/>
      <c r="L153" s="153"/>
      <c r="M153" s="162"/>
      <c r="N153" s="162"/>
      <c r="O153" s="162"/>
      <c r="P153" s="162"/>
      <c r="Q153" s="162"/>
      <c r="R153" s="162"/>
      <c r="S153" s="162"/>
      <c r="T153" s="162"/>
      <c r="U153" s="162"/>
      <c r="V153" s="162"/>
      <c r="W153" s="162"/>
      <c r="X153" s="163"/>
      <c r="Y153" s="164"/>
      <c r="Z153" s="165"/>
      <c r="AA153" s="165"/>
      <c r="AB153" s="166"/>
      <c r="AC153" s="150"/>
      <c r="AD153" s="151"/>
      <c r="AE153" s="151"/>
      <c r="AF153" s="151"/>
      <c r="AG153" s="152"/>
      <c r="AH153" s="153"/>
      <c r="AI153" s="154"/>
      <c r="AJ153" s="154"/>
      <c r="AK153" s="154"/>
      <c r="AL153" s="154"/>
      <c r="AM153" s="154"/>
      <c r="AN153" s="154"/>
      <c r="AO153" s="154"/>
      <c r="AP153" s="154"/>
      <c r="AQ153" s="154"/>
      <c r="AR153" s="154"/>
      <c r="AS153" s="154"/>
      <c r="AT153" s="155"/>
      <c r="AU153" s="156"/>
      <c r="AV153" s="157"/>
      <c r="AW153" s="157"/>
      <c r="AX153" s="158"/>
    </row>
    <row r="154" spans="1:50" ht="24.75" customHeight="1">
      <c r="A154" s="299"/>
      <c r="B154" s="300"/>
      <c r="C154" s="300"/>
      <c r="D154" s="300"/>
      <c r="E154" s="300"/>
      <c r="F154" s="301"/>
      <c r="G154" s="159"/>
      <c r="H154" s="160"/>
      <c r="I154" s="160"/>
      <c r="J154" s="160"/>
      <c r="K154" s="161"/>
      <c r="L154" s="153"/>
      <c r="M154" s="162"/>
      <c r="N154" s="162"/>
      <c r="O154" s="162"/>
      <c r="P154" s="162"/>
      <c r="Q154" s="162"/>
      <c r="R154" s="162"/>
      <c r="S154" s="162"/>
      <c r="T154" s="162"/>
      <c r="U154" s="162"/>
      <c r="V154" s="162"/>
      <c r="W154" s="162"/>
      <c r="X154" s="163"/>
      <c r="Y154" s="164"/>
      <c r="Z154" s="165"/>
      <c r="AA154" s="165"/>
      <c r="AB154" s="165"/>
      <c r="AC154" s="150"/>
      <c r="AD154" s="151"/>
      <c r="AE154" s="151"/>
      <c r="AF154" s="151"/>
      <c r="AG154" s="152"/>
      <c r="AH154" s="153"/>
      <c r="AI154" s="154"/>
      <c r="AJ154" s="154"/>
      <c r="AK154" s="154"/>
      <c r="AL154" s="154"/>
      <c r="AM154" s="154"/>
      <c r="AN154" s="154"/>
      <c r="AO154" s="154"/>
      <c r="AP154" s="154"/>
      <c r="AQ154" s="154"/>
      <c r="AR154" s="154"/>
      <c r="AS154" s="154"/>
      <c r="AT154" s="155"/>
      <c r="AU154" s="156"/>
      <c r="AV154" s="157"/>
      <c r="AW154" s="157"/>
      <c r="AX154" s="158"/>
    </row>
    <row r="155" spans="1:50" ht="24.75" customHeight="1">
      <c r="A155" s="299"/>
      <c r="B155" s="300"/>
      <c r="C155" s="300"/>
      <c r="D155" s="300"/>
      <c r="E155" s="300"/>
      <c r="F155" s="301"/>
      <c r="G155" s="150"/>
      <c r="H155" s="151"/>
      <c r="I155" s="151"/>
      <c r="J155" s="151"/>
      <c r="K155" s="152"/>
      <c r="L155" s="153"/>
      <c r="M155" s="154"/>
      <c r="N155" s="154"/>
      <c r="O155" s="154"/>
      <c r="P155" s="154"/>
      <c r="Q155" s="154"/>
      <c r="R155" s="154"/>
      <c r="S155" s="154"/>
      <c r="T155" s="154"/>
      <c r="U155" s="154"/>
      <c r="V155" s="154"/>
      <c r="W155" s="154"/>
      <c r="X155" s="155"/>
      <c r="Y155" s="156"/>
      <c r="Z155" s="157"/>
      <c r="AA155" s="157"/>
      <c r="AB155" s="157"/>
      <c r="AC155" s="150"/>
      <c r="AD155" s="151"/>
      <c r="AE155" s="151"/>
      <c r="AF155" s="151"/>
      <c r="AG155" s="152"/>
      <c r="AH155" s="153"/>
      <c r="AI155" s="154"/>
      <c r="AJ155" s="154"/>
      <c r="AK155" s="154"/>
      <c r="AL155" s="154"/>
      <c r="AM155" s="154"/>
      <c r="AN155" s="154"/>
      <c r="AO155" s="154"/>
      <c r="AP155" s="154"/>
      <c r="AQ155" s="154"/>
      <c r="AR155" s="154"/>
      <c r="AS155" s="154"/>
      <c r="AT155" s="155"/>
      <c r="AU155" s="156"/>
      <c r="AV155" s="157"/>
      <c r="AW155" s="157"/>
      <c r="AX155" s="158"/>
    </row>
    <row r="156" spans="1:50" ht="24.75" customHeight="1">
      <c r="A156" s="299"/>
      <c r="B156" s="300"/>
      <c r="C156" s="300"/>
      <c r="D156" s="300"/>
      <c r="E156" s="300"/>
      <c r="F156" s="301"/>
      <c r="G156" s="150"/>
      <c r="H156" s="151"/>
      <c r="I156" s="151"/>
      <c r="J156" s="151"/>
      <c r="K156" s="152"/>
      <c r="L156" s="153"/>
      <c r="M156" s="154"/>
      <c r="N156" s="154"/>
      <c r="O156" s="154"/>
      <c r="P156" s="154"/>
      <c r="Q156" s="154"/>
      <c r="R156" s="154"/>
      <c r="S156" s="154"/>
      <c r="T156" s="154"/>
      <c r="U156" s="154"/>
      <c r="V156" s="154"/>
      <c r="W156" s="154"/>
      <c r="X156" s="155"/>
      <c r="Y156" s="156"/>
      <c r="Z156" s="157"/>
      <c r="AA156" s="157"/>
      <c r="AB156" s="157"/>
      <c r="AC156" s="150"/>
      <c r="AD156" s="151"/>
      <c r="AE156" s="151"/>
      <c r="AF156" s="151"/>
      <c r="AG156" s="152"/>
      <c r="AH156" s="153"/>
      <c r="AI156" s="154"/>
      <c r="AJ156" s="154"/>
      <c r="AK156" s="154"/>
      <c r="AL156" s="154"/>
      <c r="AM156" s="154"/>
      <c r="AN156" s="154"/>
      <c r="AO156" s="154"/>
      <c r="AP156" s="154"/>
      <c r="AQ156" s="154"/>
      <c r="AR156" s="154"/>
      <c r="AS156" s="154"/>
      <c r="AT156" s="155"/>
      <c r="AU156" s="156"/>
      <c r="AV156" s="157"/>
      <c r="AW156" s="157"/>
      <c r="AX156" s="158"/>
    </row>
    <row r="157" spans="1:50" ht="24.75" customHeight="1">
      <c r="A157" s="299"/>
      <c r="B157" s="300"/>
      <c r="C157" s="300"/>
      <c r="D157" s="300"/>
      <c r="E157" s="300"/>
      <c r="F157" s="301"/>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8"/>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49"/>
    </row>
    <row r="158" spans="1:50" ht="24.75" customHeight="1" thickBot="1">
      <c r="A158" s="477"/>
      <c r="B158" s="478"/>
      <c r="C158" s="478"/>
      <c r="D158" s="478"/>
      <c r="E158" s="478"/>
      <c r="F158" s="479"/>
      <c r="G158" s="126" t="s">
        <v>25</v>
      </c>
      <c r="H158" s="127"/>
      <c r="I158" s="127"/>
      <c r="J158" s="127"/>
      <c r="K158" s="127"/>
      <c r="L158" s="128"/>
      <c r="M158" s="129"/>
      <c r="N158" s="129"/>
      <c r="O158" s="129"/>
      <c r="P158" s="129"/>
      <c r="Q158" s="129"/>
      <c r="R158" s="129"/>
      <c r="S158" s="129"/>
      <c r="T158" s="129"/>
      <c r="U158" s="129"/>
      <c r="V158" s="129"/>
      <c r="W158" s="129"/>
      <c r="X158" s="130"/>
      <c r="Y158" s="131">
        <f>SUM(Y150:AB157)</f>
        <v>9</v>
      </c>
      <c r="Z158" s="132"/>
      <c r="AA158" s="132"/>
      <c r="AB158" s="133"/>
      <c r="AC158" s="126" t="s">
        <v>25</v>
      </c>
      <c r="AD158" s="127"/>
      <c r="AE158" s="127"/>
      <c r="AF158" s="127"/>
      <c r="AG158" s="127"/>
      <c r="AH158" s="128"/>
      <c r="AI158" s="129"/>
      <c r="AJ158" s="129"/>
      <c r="AK158" s="129"/>
      <c r="AL158" s="129"/>
      <c r="AM158" s="129"/>
      <c r="AN158" s="129"/>
      <c r="AO158" s="129"/>
      <c r="AP158" s="129"/>
      <c r="AQ158" s="129"/>
      <c r="AR158" s="129"/>
      <c r="AS158" s="129"/>
      <c r="AT158" s="130"/>
      <c r="AU158" s="138">
        <f>SUM(AU150:AX157)</f>
        <v>0</v>
      </c>
      <c r="AV158" s="139"/>
      <c r="AW158" s="139"/>
      <c r="AX158" s="140"/>
    </row>
    <row r="159" spans="1:50" ht="24.7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4.25" hidden="1">
      <c r="A162" s="26"/>
      <c r="B162" s="7"/>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ht="13.5" hidden="1"/>
    <row r="164" ht="30" customHeight="1" hidden="1"/>
    <row r="165" ht="30" customHeight="1" hidden="1"/>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ht="13.5" hidden="1"/>
    <row r="168" ht="30" customHeight="1" hidden="1"/>
    <row r="169" ht="30" customHeight="1" hidden="1"/>
    <row r="170" spans="1:50" ht="13.5"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ht="13.5" hidden="1"/>
    <row r="172" ht="30" customHeight="1" hidden="1"/>
    <row r="173" ht="30" customHeight="1" hidden="1"/>
    <row r="174" spans="1:50" ht="13.5"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ht="13.5" hidden="1"/>
    <row r="176" ht="30" customHeight="1" hidden="1"/>
    <row r="177" ht="30" customHeight="1" hidden="1"/>
    <row r="178" spans="1:50" ht="13.5"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ht="13.5" hidden="1"/>
    <row r="180" ht="30" customHeight="1" hidden="1"/>
    <row r="181" ht="30" customHeight="1" hidden="1"/>
    <row r="182" ht="30" customHeight="1" hidden="1"/>
    <row r="183" ht="30" customHeight="1" hidden="1"/>
    <row r="184" ht="30" customHeight="1" hidden="1"/>
    <row r="185" ht="30" customHeight="1" hidden="1"/>
    <row r="186" ht="30" customHeight="1" hidden="1"/>
    <row r="187" ht="30" customHeight="1" hidden="1"/>
    <row r="188" ht="30" customHeight="1" hidden="1"/>
    <row r="189" ht="30" customHeight="1" hidden="1"/>
    <row r="190" ht="30" customHeight="1" hidden="1"/>
    <row r="191" ht="30" customHeight="1" hidden="1"/>
    <row r="192" ht="30" customHeight="1" hidden="1"/>
    <row r="193" ht="30" customHeight="1" hidden="1"/>
    <row r="194" ht="30" customHeight="1" hidden="1"/>
    <row r="195" ht="30" customHeight="1" hidden="1"/>
    <row r="196" ht="30" customHeight="1" hidden="1"/>
    <row r="197" ht="30" customHeight="1" hidden="1"/>
    <row r="198" ht="30" customHeight="1" hidden="1"/>
    <row r="199" ht="30" customHeight="1" hidden="1"/>
    <row r="200" ht="30" customHeight="1" hidden="1"/>
    <row r="201" ht="30" customHeight="1" hidden="1"/>
    <row r="202" ht="30" customHeight="1" hidden="1"/>
    <row r="203" ht="30" customHeight="1" hidden="1"/>
    <row r="204" ht="30" customHeight="1" hidden="1"/>
    <row r="205" ht="30" customHeight="1" hidden="1"/>
    <row r="206" ht="30" customHeight="1" hidden="1"/>
    <row r="207" ht="30" customHeight="1" hidden="1"/>
    <row r="208" ht="30" customHeight="1" hidden="1"/>
    <row r="209" ht="30" customHeight="1" hidden="1"/>
    <row r="210" ht="30" customHeight="1" hidden="1"/>
    <row r="211" ht="30" customHeight="1" hidden="1"/>
    <row r="212" ht="30" customHeight="1" hidden="1"/>
    <row r="213" ht="30" customHeight="1" hidden="1"/>
    <row r="214" ht="30" customHeight="1" hidden="1"/>
    <row r="215" ht="30" customHeight="1" hidden="1"/>
    <row r="216" ht="30" customHeight="1" hidden="1"/>
    <row r="217" ht="30" customHeight="1" hidden="1"/>
    <row r="218" ht="30" customHeight="1" hidden="1"/>
    <row r="219" ht="30" customHeight="1" hidden="1"/>
    <row r="220" ht="30" customHeight="1" hidden="1"/>
    <row r="221" ht="30" customHeight="1" hidden="1"/>
    <row r="222" ht="30" customHeight="1" hidden="1"/>
    <row r="223" ht="30" customHeight="1" hidden="1"/>
    <row r="224" ht="30" customHeight="1" hidden="1"/>
    <row r="225" ht="30" customHeight="1" hidden="1"/>
    <row r="226" ht="30" customHeight="1" hidden="1"/>
    <row r="227" ht="30" customHeight="1" hidden="1"/>
    <row r="228" ht="30" customHeight="1" hidden="1"/>
    <row r="229" ht="30" customHeight="1" hidden="1"/>
    <row r="230" ht="30" customHeight="1" hidden="1"/>
    <row r="231" ht="30" customHeight="1" hidden="1"/>
    <row r="232" ht="30" customHeight="1" hidden="1"/>
    <row r="233" ht="30" customHeight="1" hidden="1"/>
    <row r="234" ht="30" customHeight="1" hidden="1"/>
    <row r="235" ht="30" customHeight="1" hidden="1"/>
    <row r="236" ht="30" customHeight="1" hidden="1"/>
    <row r="237" ht="30" customHeight="1" hidden="1"/>
    <row r="238" ht="30" customHeight="1" hidden="1"/>
    <row r="239" ht="30" customHeight="1" hidden="1"/>
    <row r="240" ht="30" customHeight="1" hidden="1"/>
    <row r="241" ht="30" customHeight="1" hidden="1"/>
    <row r="242" ht="30" customHeight="1" hidden="1"/>
    <row r="243" ht="30" customHeight="1" hidden="1"/>
    <row r="244" ht="30" customHeight="1" hidden="1"/>
    <row r="245" ht="30" customHeight="1" hidden="1"/>
    <row r="246" ht="30" customHeight="1" hidden="1"/>
    <row r="247" ht="30" customHeight="1" hidden="1"/>
    <row r="248" ht="30" customHeight="1" hidden="1"/>
    <row r="249" ht="30" customHeight="1" hidden="1"/>
    <row r="250" ht="30" customHeight="1" hidden="1"/>
    <row r="251" ht="30" customHeight="1" hidden="1"/>
    <row r="252" ht="30" customHeight="1" hidden="1"/>
    <row r="253" ht="30" customHeight="1" hidden="1"/>
    <row r="254" ht="30" customHeight="1" hidden="1"/>
    <row r="255" ht="30" customHeight="1" hidden="1"/>
    <row r="256" ht="30" customHeight="1" hidden="1"/>
    <row r="257" ht="30" customHeight="1" hidden="1"/>
    <row r="258" ht="30" customHeight="1" hidden="1"/>
    <row r="259" ht="30" customHeight="1" hidden="1"/>
    <row r="260" ht="30" customHeight="1" hidden="1"/>
    <row r="261" ht="30" customHeight="1" hidden="1"/>
    <row r="262" ht="30" customHeight="1" hidden="1"/>
    <row r="263" ht="30" customHeight="1" hidden="1"/>
    <row r="264" ht="30" customHeight="1" hidden="1"/>
    <row r="265" ht="30" customHeight="1" hidden="1"/>
    <row r="266" ht="30" customHeight="1" hidden="1"/>
    <row r="267" ht="30" customHeight="1" hidden="1"/>
    <row r="268" ht="30" customHeight="1" hidden="1"/>
    <row r="269" ht="30" customHeight="1" hidden="1"/>
    <row r="270" ht="30" customHeight="1" hidden="1"/>
    <row r="271" ht="30" customHeight="1" hidden="1"/>
    <row r="272" ht="30" customHeight="1" hidden="1"/>
    <row r="273" ht="30" customHeight="1" hidden="1"/>
    <row r="274" ht="30" customHeight="1" hidden="1"/>
    <row r="275" ht="30" customHeight="1" hidden="1"/>
    <row r="276" ht="30" customHeight="1" hidden="1"/>
    <row r="277" ht="30" customHeight="1" hidden="1"/>
    <row r="278" ht="30" customHeight="1" hidden="1"/>
    <row r="279" ht="30" customHeight="1" hidden="1"/>
    <row r="280" ht="30" customHeight="1" hidden="1"/>
    <row r="281" ht="30" customHeight="1" hidden="1"/>
    <row r="282" ht="30" customHeight="1" hidden="1"/>
    <row r="283" ht="30" customHeight="1" hidden="1"/>
    <row r="284" ht="30" customHeight="1" hidden="1"/>
    <row r="285" ht="30" customHeight="1" hidden="1"/>
    <row r="286" ht="30" customHeight="1" hidden="1"/>
    <row r="287" ht="30" customHeight="1" hidden="1"/>
    <row r="288" ht="30" customHeight="1" hidden="1"/>
    <row r="289" ht="30" customHeight="1" hidden="1"/>
    <row r="290" ht="30" customHeight="1" hidden="1"/>
    <row r="291" ht="30" customHeight="1" hidden="1"/>
    <row r="292" ht="30" customHeight="1" hidden="1"/>
    <row r="293" ht="30" customHeight="1" hidden="1"/>
    <row r="294" ht="30" customHeight="1" hidden="1"/>
    <row r="295" ht="30" customHeight="1" hidden="1"/>
    <row r="296" ht="30" customHeight="1" hidden="1"/>
    <row r="297" ht="30" customHeight="1" hidden="1"/>
    <row r="298" ht="30" customHeight="1" hidden="1"/>
    <row r="299" ht="30" customHeight="1" hidden="1"/>
    <row r="300" ht="30" customHeight="1" hidden="1"/>
    <row r="301" ht="30" customHeight="1" hidden="1"/>
    <row r="302" ht="30" customHeight="1" hidden="1"/>
    <row r="303" ht="30" customHeight="1" hidden="1"/>
    <row r="304" ht="30" customHeight="1" hidden="1"/>
    <row r="305" ht="30" customHeight="1" hidden="1"/>
    <row r="306" ht="30" customHeight="1" hidden="1"/>
    <row r="307" ht="30" customHeight="1" hidden="1"/>
    <row r="308" ht="30" customHeight="1" hidden="1"/>
    <row r="309" ht="30" customHeight="1" hidden="1"/>
    <row r="310" ht="30" customHeight="1" hidden="1"/>
    <row r="311" ht="30" customHeight="1" hidden="1"/>
    <row r="312" ht="30" customHeight="1" hidden="1"/>
    <row r="313" ht="30" customHeight="1" hidden="1"/>
    <row r="314" ht="30" customHeight="1" hidden="1"/>
    <row r="315" ht="30" customHeight="1" hidden="1"/>
    <row r="316" ht="30" customHeight="1" hidden="1"/>
    <row r="317" ht="30" customHeight="1" hidden="1"/>
    <row r="318" ht="30" customHeight="1" hidden="1"/>
    <row r="319" ht="30" customHeight="1" hidden="1"/>
    <row r="320" ht="30" customHeight="1" hidden="1"/>
    <row r="321" ht="30" customHeight="1" hidden="1"/>
    <row r="322" ht="30" customHeight="1" hidden="1"/>
    <row r="323" ht="30" customHeight="1" hidden="1"/>
    <row r="324" ht="30" customHeight="1" hidden="1"/>
    <row r="325" ht="30" customHeight="1" hidden="1"/>
    <row r="326" ht="30" customHeight="1" hidden="1"/>
    <row r="327" ht="30" customHeight="1" hidden="1"/>
    <row r="328" ht="30" customHeight="1" hidden="1"/>
    <row r="329" ht="30" customHeight="1" hidden="1"/>
    <row r="330" ht="30" customHeight="1" hidden="1"/>
    <row r="331" ht="30" customHeight="1" hidden="1"/>
    <row r="332" ht="30" customHeight="1" hidden="1"/>
    <row r="333" ht="30" customHeight="1" hidden="1"/>
    <row r="334" ht="30" customHeight="1" hidden="1"/>
    <row r="335" ht="30" customHeight="1" hidden="1"/>
    <row r="336" ht="30" customHeight="1" hidden="1"/>
    <row r="337" ht="30" customHeight="1" hidden="1"/>
    <row r="338" ht="30" customHeight="1" hidden="1"/>
    <row r="339" ht="30" customHeight="1" hidden="1"/>
    <row r="340" ht="30" customHeight="1" hidden="1"/>
    <row r="341" ht="30" customHeight="1" hidden="1"/>
    <row r="342" ht="30" customHeight="1" hidden="1"/>
    <row r="343" ht="30" customHeight="1" hidden="1"/>
    <row r="344" ht="30" customHeight="1" hidden="1"/>
    <row r="345" ht="30" customHeight="1" hidden="1"/>
    <row r="346" ht="30" customHeight="1" hidden="1"/>
    <row r="347" ht="30" customHeight="1" hidden="1"/>
    <row r="348" ht="30" customHeight="1" hidden="1"/>
    <row r="349" ht="30" customHeight="1" hidden="1"/>
    <row r="350" ht="30" customHeight="1" hidden="1"/>
    <row r="351" ht="30" customHeight="1" hidden="1"/>
    <row r="352" ht="30" customHeight="1" hidden="1"/>
    <row r="353" ht="30" customHeight="1" hidden="1"/>
    <row r="354" ht="30" customHeight="1" hidden="1"/>
    <row r="355" ht="30" customHeight="1" hidden="1"/>
    <row r="356" ht="30" customHeight="1" hidden="1"/>
    <row r="357" ht="30" customHeight="1" hidden="1"/>
    <row r="358" ht="30" customHeight="1" hidden="1"/>
    <row r="359" ht="30" customHeight="1" hidden="1"/>
    <row r="360" ht="30" customHeight="1" hidden="1"/>
    <row r="361" ht="30" customHeight="1" hidden="1"/>
    <row r="362" ht="30" customHeight="1" hidden="1"/>
    <row r="363" ht="30" customHeight="1" hidden="1"/>
    <row r="364" ht="30" customHeight="1" hidden="1"/>
    <row r="365" ht="30" customHeight="1" hidden="1"/>
    <row r="366" ht="30" customHeight="1" hidden="1"/>
    <row r="367" ht="30" customHeight="1" hidden="1"/>
    <row r="368" ht="30" customHeight="1" hidden="1"/>
    <row r="369" ht="30" customHeight="1" hidden="1"/>
    <row r="370" ht="30" customHeight="1" hidden="1"/>
    <row r="371" ht="30" customHeight="1" hidden="1"/>
    <row r="372" ht="30" customHeight="1" hidden="1"/>
    <row r="373" ht="30" customHeight="1" hidden="1"/>
    <row r="374" ht="30" customHeight="1" hidden="1"/>
    <row r="375" ht="30" customHeight="1" hidden="1"/>
    <row r="376" ht="30" customHeight="1" hidden="1"/>
    <row r="377" ht="30" customHeight="1" hidden="1"/>
    <row r="378" ht="30" customHeight="1" hidden="1"/>
    <row r="379" ht="30" customHeight="1" hidden="1"/>
    <row r="380" ht="30" customHeight="1" hidden="1"/>
    <row r="381" ht="30" customHeight="1" hidden="1"/>
    <row r="382" ht="30" customHeight="1" hidden="1"/>
    <row r="383" ht="30" customHeight="1" hidden="1"/>
    <row r="384" ht="30" customHeight="1" hidden="1"/>
    <row r="385" ht="30" customHeight="1" hidden="1"/>
    <row r="386" ht="30" customHeight="1" hidden="1"/>
    <row r="387" ht="30" customHeight="1" hidden="1"/>
    <row r="388" ht="30" customHeight="1" hidden="1"/>
    <row r="389" ht="30" customHeight="1" hidden="1"/>
    <row r="390" ht="30" customHeight="1" hidden="1"/>
    <row r="391" ht="30" customHeight="1" hidden="1"/>
    <row r="392" ht="30" customHeight="1" hidden="1"/>
    <row r="393" ht="30" customHeight="1" hidden="1"/>
    <row r="394" ht="30" customHeight="1" hidden="1"/>
    <row r="395" ht="30" customHeight="1" hidden="1"/>
    <row r="396" ht="30" customHeight="1" hidden="1"/>
    <row r="397" ht="30" customHeight="1" hidden="1"/>
    <row r="398" ht="13.5" hidden="1"/>
    <row r="400" spans="1:50" ht="21.75" customHeight="1">
      <c r="A400" s="26"/>
      <c r="B400" s="7" t="s">
        <v>207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1.75" customHeight="1">
      <c r="A401" s="26"/>
      <c r="B401" s="26" t="s">
        <v>20</v>
      </c>
      <c r="C401" s="26" t="s">
        <v>194</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0" customHeight="1">
      <c r="A402" s="135"/>
      <c r="B402" s="135"/>
      <c r="C402" s="136" t="s">
        <v>40</v>
      </c>
      <c r="D402" s="136"/>
      <c r="E402" s="136"/>
      <c r="F402" s="136"/>
      <c r="G402" s="136"/>
      <c r="H402" s="136"/>
      <c r="I402" s="136"/>
      <c r="J402" s="136"/>
      <c r="K402" s="136"/>
      <c r="L402" s="136"/>
      <c r="M402" s="136" t="s">
        <v>41</v>
      </c>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t="s">
        <v>42</v>
      </c>
      <c r="AL402" s="136"/>
      <c r="AM402" s="136"/>
      <c r="AN402" s="136"/>
      <c r="AO402" s="136"/>
      <c r="AP402" s="136"/>
      <c r="AQ402" s="136" t="s">
        <v>31</v>
      </c>
      <c r="AR402" s="136"/>
      <c r="AS402" s="136"/>
      <c r="AT402" s="136"/>
      <c r="AU402" s="105" t="s">
        <v>32</v>
      </c>
      <c r="AV402" s="106"/>
      <c r="AW402" s="106"/>
      <c r="AX402" s="107"/>
    </row>
    <row r="403" spans="1:50" ht="30" customHeight="1">
      <c r="A403" s="135">
        <v>1</v>
      </c>
      <c r="B403" s="135">
        <v>1</v>
      </c>
      <c r="C403" s="34" t="s">
        <v>195</v>
      </c>
      <c r="D403" s="34"/>
      <c r="E403" s="34"/>
      <c r="F403" s="34"/>
      <c r="G403" s="34"/>
      <c r="H403" s="34"/>
      <c r="I403" s="34"/>
      <c r="J403" s="34"/>
      <c r="K403" s="34"/>
      <c r="L403" s="34"/>
      <c r="M403" s="34" t="s">
        <v>135</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124">
        <v>95</v>
      </c>
      <c r="AL403" s="125"/>
      <c r="AM403" s="125"/>
      <c r="AN403" s="125"/>
      <c r="AO403" s="125"/>
      <c r="AP403" s="125"/>
      <c r="AQ403" s="125">
        <v>1</v>
      </c>
      <c r="AR403" s="125"/>
      <c r="AS403" s="125"/>
      <c r="AT403" s="125"/>
      <c r="AU403" s="134">
        <f>145005636/152670147</f>
        <v>0.9497969239526572</v>
      </c>
      <c r="AV403" s="103"/>
      <c r="AW403" s="103"/>
      <c r="AX403" s="104"/>
    </row>
    <row r="404" spans="1:50" ht="30" customHeight="1" hidden="1">
      <c r="A404" s="135"/>
      <c r="B404" s="13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4"/>
      <c r="AL404" s="125"/>
      <c r="AM404" s="125"/>
      <c r="AN404" s="125"/>
      <c r="AO404" s="125"/>
      <c r="AP404" s="125"/>
      <c r="AQ404" s="125"/>
      <c r="AR404" s="125"/>
      <c r="AS404" s="125"/>
      <c r="AT404" s="125"/>
      <c r="AU404" s="600"/>
      <c r="AV404" s="601"/>
      <c r="AW404" s="601"/>
      <c r="AX404" s="107"/>
    </row>
    <row r="405" spans="1:50" ht="30" customHeight="1" hidden="1">
      <c r="A405" s="135"/>
      <c r="B405" s="13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4"/>
      <c r="AL405" s="125"/>
      <c r="AM405" s="125"/>
      <c r="AN405" s="125"/>
      <c r="AO405" s="125"/>
      <c r="AP405" s="125"/>
      <c r="AQ405" s="125"/>
      <c r="AR405" s="125"/>
      <c r="AS405" s="125"/>
      <c r="AT405" s="125"/>
      <c r="AU405" s="600"/>
      <c r="AV405" s="601"/>
      <c r="AW405" s="601"/>
      <c r="AX405" s="107"/>
    </row>
    <row r="406" spans="1:50" ht="30" customHeight="1" hidden="1">
      <c r="A406" s="135"/>
      <c r="B406" s="13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4"/>
      <c r="AL406" s="125"/>
      <c r="AM406" s="125"/>
      <c r="AN406" s="125"/>
      <c r="AO406" s="125"/>
      <c r="AP406" s="125"/>
      <c r="AQ406" s="125"/>
      <c r="AR406" s="125"/>
      <c r="AS406" s="125"/>
      <c r="AT406" s="125"/>
      <c r="AU406" s="600"/>
      <c r="AV406" s="601"/>
      <c r="AW406" s="601"/>
      <c r="AX406" s="107"/>
    </row>
    <row r="407" spans="1:50" ht="30" customHeight="1" hidden="1">
      <c r="A407" s="135"/>
      <c r="B407" s="13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4"/>
      <c r="AL407" s="125"/>
      <c r="AM407" s="125"/>
      <c r="AN407" s="125"/>
      <c r="AO407" s="125"/>
      <c r="AP407" s="125"/>
      <c r="AQ407" s="125"/>
      <c r="AR407" s="125"/>
      <c r="AS407" s="125"/>
      <c r="AT407" s="125"/>
      <c r="AU407" s="600"/>
      <c r="AV407" s="601"/>
      <c r="AW407" s="601"/>
      <c r="AX407" s="107"/>
    </row>
    <row r="408" spans="1:50" ht="30" customHeight="1" hidden="1">
      <c r="A408" s="135"/>
      <c r="B408" s="13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4"/>
      <c r="AL408" s="125"/>
      <c r="AM408" s="125"/>
      <c r="AN408" s="125"/>
      <c r="AO408" s="125"/>
      <c r="AP408" s="125"/>
      <c r="AQ408" s="125"/>
      <c r="AR408" s="125"/>
      <c r="AS408" s="125"/>
      <c r="AT408" s="125"/>
      <c r="AU408" s="600"/>
      <c r="AV408" s="601"/>
      <c r="AW408" s="601"/>
      <c r="AX408" s="107"/>
    </row>
    <row r="409" spans="1:50" ht="30" customHeight="1" hidden="1">
      <c r="A409" s="135"/>
      <c r="B409" s="13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4"/>
      <c r="AL409" s="125"/>
      <c r="AM409" s="125"/>
      <c r="AN409" s="125"/>
      <c r="AO409" s="125"/>
      <c r="AP409" s="125"/>
      <c r="AQ409" s="125"/>
      <c r="AR409" s="125"/>
      <c r="AS409" s="125"/>
      <c r="AT409" s="125"/>
      <c r="AU409" s="600"/>
      <c r="AV409" s="601"/>
      <c r="AW409" s="601"/>
      <c r="AX409" s="107"/>
    </row>
    <row r="410" spans="1:50" ht="30" customHeight="1" hidden="1">
      <c r="A410" s="135"/>
      <c r="B410" s="13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4"/>
      <c r="AL410" s="125"/>
      <c r="AM410" s="125"/>
      <c r="AN410" s="125"/>
      <c r="AO410" s="125"/>
      <c r="AP410" s="125"/>
      <c r="AQ410" s="125"/>
      <c r="AR410" s="125"/>
      <c r="AS410" s="125"/>
      <c r="AT410" s="125"/>
      <c r="AU410" s="600"/>
      <c r="AV410" s="601"/>
      <c r="AW410" s="601"/>
      <c r="AX410" s="107"/>
    </row>
    <row r="411" spans="1:50" ht="30" customHeight="1" hidden="1">
      <c r="A411" s="135"/>
      <c r="B411" s="13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4"/>
      <c r="AL411" s="125"/>
      <c r="AM411" s="125"/>
      <c r="AN411" s="125"/>
      <c r="AO411" s="125"/>
      <c r="AP411" s="125"/>
      <c r="AQ411" s="125"/>
      <c r="AR411" s="125"/>
      <c r="AS411" s="125"/>
      <c r="AT411" s="125"/>
      <c r="AU411" s="600"/>
      <c r="AV411" s="601"/>
      <c r="AW411" s="601"/>
      <c r="AX411" s="107"/>
    </row>
    <row r="412" spans="1:50" ht="30" customHeight="1" hidden="1">
      <c r="A412" s="135"/>
      <c r="B412" s="13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4"/>
      <c r="AL412" s="125"/>
      <c r="AM412" s="125"/>
      <c r="AN412" s="125"/>
      <c r="AO412" s="125"/>
      <c r="AP412" s="125"/>
      <c r="AQ412" s="125"/>
      <c r="AR412" s="125"/>
      <c r="AS412" s="125"/>
      <c r="AT412" s="125"/>
      <c r="AU412" s="600"/>
      <c r="AV412" s="601"/>
      <c r="AW412" s="601"/>
      <c r="AX412" s="107"/>
    </row>
    <row r="413" spans="1:50" ht="30" customHeight="1" hidden="1">
      <c r="A413" s="135"/>
      <c r="B413" s="13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4"/>
      <c r="AL413" s="125"/>
      <c r="AM413" s="125"/>
      <c r="AN413" s="125"/>
      <c r="AO413" s="125"/>
      <c r="AP413" s="125"/>
      <c r="AQ413" s="125"/>
      <c r="AR413" s="125"/>
      <c r="AS413" s="125"/>
      <c r="AT413" s="125"/>
      <c r="AU413" s="600"/>
      <c r="AV413" s="601"/>
      <c r="AW413" s="601"/>
      <c r="AX413" s="107"/>
    </row>
    <row r="414" spans="1:50" ht="30" customHeight="1" hidden="1">
      <c r="A414" s="135"/>
      <c r="B414" s="13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4"/>
      <c r="AL414" s="125"/>
      <c r="AM414" s="125"/>
      <c r="AN414" s="125"/>
      <c r="AO414" s="125"/>
      <c r="AP414" s="125"/>
      <c r="AQ414" s="125"/>
      <c r="AR414" s="125"/>
      <c r="AS414" s="125"/>
      <c r="AT414" s="125"/>
      <c r="AU414" s="600"/>
      <c r="AV414" s="601"/>
      <c r="AW414" s="601"/>
      <c r="AX414" s="107"/>
    </row>
    <row r="415" spans="1:50" ht="30" customHeight="1" hidden="1">
      <c r="A415" s="135"/>
      <c r="B415" s="13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4"/>
      <c r="AL415" s="125"/>
      <c r="AM415" s="125"/>
      <c r="AN415" s="125"/>
      <c r="AO415" s="125"/>
      <c r="AP415" s="125"/>
      <c r="AQ415" s="125"/>
      <c r="AR415" s="125"/>
      <c r="AS415" s="125"/>
      <c r="AT415" s="125"/>
      <c r="AU415" s="600"/>
      <c r="AV415" s="601"/>
      <c r="AW415" s="601"/>
      <c r="AX415" s="107"/>
    </row>
    <row r="416" spans="1:50" ht="30" customHeight="1" hidden="1">
      <c r="A416" s="135"/>
      <c r="B416" s="13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4"/>
      <c r="AL416" s="125"/>
      <c r="AM416" s="125"/>
      <c r="AN416" s="125"/>
      <c r="AO416" s="125"/>
      <c r="AP416" s="125"/>
      <c r="AQ416" s="125"/>
      <c r="AR416" s="125"/>
      <c r="AS416" s="125"/>
      <c r="AT416" s="125"/>
      <c r="AU416" s="600"/>
      <c r="AV416" s="601"/>
      <c r="AW416" s="601"/>
      <c r="AX416" s="107"/>
    </row>
    <row r="417" spans="1:50" ht="30" customHeight="1" hidden="1">
      <c r="A417" s="135"/>
      <c r="B417" s="13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4"/>
      <c r="AL417" s="125"/>
      <c r="AM417" s="125"/>
      <c r="AN417" s="125"/>
      <c r="AO417" s="125"/>
      <c r="AP417" s="125"/>
      <c r="AQ417" s="125"/>
      <c r="AR417" s="125"/>
      <c r="AS417" s="125"/>
      <c r="AT417" s="125"/>
      <c r="AU417" s="600"/>
      <c r="AV417" s="601"/>
      <c r="AW417" s="601"/>
      <c r="AX417" s="107"/>
    </row>
    <row r="418" spans="1:50" ht="30" customHeight="1" hidden="1">
      <c r="A418" s="135"/>
      <c r="B418" s="13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4"/>
      <c r="AL418" s="125"/>
      <c r="AM418" s="125"/>
      <c r="AN418" s="125"/>
      <c r="AO418" s="125"/>
      <c r="AP418" s="125"/>
      <c r="AQ418" s="125"/>
      <c r="AR418" s="125"/>
      <c r="AS418" s="125"/>
      <c r="AT418" s="125"/>
      <c r="AU418" s="600"/>
      <c r="AV418" s="601"/>
      <c r="AW418" s="601"/>
      <c r="AX418" s="107"/>
    </row>
    <row r="419" spans="1:50" ht="30" customHeight="1" hidden="1">
      <c r="A419" s="135"/>
      <c r="B419" s="13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4"/>
      <c r="AL419" s="125"/>
      <c r="AM419" s="125"/>
      <c r="AN419" s="125"/>
      <c r="AO419" s="125"/>
      <c r="AP419" s="125"/>
      <c r="AQ419" s="125"/>
      <c r="AR419" s="125"/>
      <c r="AS419" s="125"/>
      <c r="AT419" s="125"/>
      <c r="AU419" s="600"/>
      <c r="AV419" s="601"/>
      <c r="AW419" s="601"/>
      <c r="AX419" s="107"/>
    </row>
    <row r="420" spans="1:50" ht="30" customHeight="1" hidden="1">
      <c r="A420" s="135"/>
      <c r="B420" s="13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4"/>
      <c r="AL420" s="125"/>
      <c r="AM420" s="125"/>
      <c r="AN420" s="125"/>
      <c r="AO420" s="125"/>
      <c r="AP420" s="125"/>
      <c r="AQ420" s="125"/>
      <c r="AR420" s="125"/>
      <c r="AS420" s="125"/>
      <c r="AT420" s="125"/>
      <c r="AU420" s="600"/>
      <c r="AV420" s="601"/>
      <c r="AW420" s="601"/>
      <c r="AX420" s="107"/>
    </row>
    <row r="421" spans="1:50" ht="30" customHeight="1" hidden="1">
      <c r="A421" s="135"/>
      <c r="B421" s="13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4"/>
      <c r="AL421" s="125"/>
      <c r="AM421" s="125"/>
      <c r="AN421" s="125"/>
      <c r="AO421" s="125"/>
      <c r="AP421" s="125"/>
      <c r="AQ421" s="125"/>
      <c r="AR421" s="125"/>
      <c r="AS421" s="125"/>
      <c r="AT421" s="125"/>
      <c r="AU421" s="600"/>
      <c r="AV421" s="601"/>
      <c r="AW421" s="601"/>
      <c r="AX421" s="107"/>
    </row>
    <row r="422" spans="1:50" ht="30" customHeight="1" hidden="1">
      <c r="A422" s="135"/>
      <c r="B422" s="13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4"/>
      <c r="AL422" s="125"/>
      <c r="AM422" s="125"/>
      <c r="AN422" s="125"/>
      <c r="AO422" s="125"/>
      <c r="AP422" s="125"/>
      <c r="AQ422" s="125"/>
      <c r="AR422" s="125"/>
      <c r="AS422" s="125"/>
      <c r="AT422" s="125"/>
      <c r="AU422" s="600"/>
      <c r="AV422" s="601"/>
      <c r="AW422" s="601"/>
      <c r="AX422" s="107"/>
    </row>
    <row r="423" spans="1:50" ht="30" customHeight="1" hidden="1">
      <c r="A423" s="135"/>
      <c r="B423" s="13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4"/>
      <c r="AL423" s="125"/>
      <c r="AM423" s="125"/>
      <c r="AN423" s="125"/>
      <c r="AO423" s="125"/>
      <c r="AP423" s="125"/>
      <c r="AQ423" s="125"/>
      <c r="AR423" s="125"/>
      <c r="AS423" s="125"/>
      <c r="AT423" s="125"/>
      <c r="AU423" s="600"/>
      <c r="AV423" s="601"/>
      <c r="AW423" s="601"/>
      <c r="AX423" s="107"/>
    </row>
    <row r="424" spans="1:50" ht="30" customHeight="1" hidden="1">
      <c r="A424" s="135"/>
      <c r="B424" s="13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4"/>
      <c r="AL424" s="125"/>
      <c r="AM424" s="125"/>
      <c r="AN424" s="125"/>
      <c r="AO424" s="125"/>
      <c r="AP424" s="125"/>
      <c r="AQ424" s="125"/>
      <c r="AR424" s="125"/>
      <c r="AS424" s="125"/>
      <c r="AT424" s="125"/>
      <c r="AU424" s="600"/>
      <c r="AV424" s="601"/>
      <c r="AW424" s="601"/>
      <c r="AX424" s="107"/>
    </row>
    <row r="425" spans="1:50" ht="30" customHeight="1" hidden="1">
      <c r="A425" s="135"/>
      <c r="B425" s="13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4"/>
      <c r="AL425" s="125"/>
      <c r="AM425" s="125"/>
      <c r="AN425" s="125"/>
      <c r="AO425" s="125"/>
      <c r="AP425" s="125"/>
      <c r="AQ425" s="125"/>
      <c r="AR425" s="125"/>
      <c r="AS425" s="125"/>
      <c r="AT425" s="125"/>
      <c r="AU425" s="600"/>
      <c r="AV425" s="601"/>
      <c r="AW425" s="601"/>
      <c r="AX425" s="107"/>
    </row>
    <row r="426" spans="1:50" ht="30" customHeight="1" hidden="1">
      <c r="A426" s="135"/>
      <c r="B426" s="13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4"/>
      <c r="AL426" s="125"/>
      <c r="AM426" s="125"/>
      <c r="AN426" s="125"/>
      <c r="AO426" s="125"/>
      <c r="AP426" s="125"/>
      <c r="AQ426" s="125"/>
      <c r="AR426" s="125"/>
      <c r="AS426" s="125"/>
      <c r="AT426" s="125"/>
      <c r="AU426" s="600"/>
      <c r="AV426" s="601"/>
      <c r="AW426" s="601"/>
      <c r="AX426" s="107"/>
    </row>
    <row r="427" spans="1:50" ht="30" customHeight="1" hidden="1">
      <c r="A427" s="135"/>
      <c r="B427" s="13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4"/>
      <c r="AL427" s="125"/>
      <c r="AM427" s="125"/>
      <c r="AN427" s="125"/>
      <c r="AO427" s="125"/>
      <c r="AP427" s="125"/>
      <c r="AQ427" s="125"/>
      <c r="AR427" s="125"/>
      <c r="AS427" s="125"/>
      <c r="AT427" s="125"/>
      <c r="AU427" s="600"/>
      <c r="AV427" s="601"/>
      <c r="AW427" s="601"/>
      <c r="AX427" s="107"/>
    </row>
    <row r="428" spans="1:50" ht="30" customHeight="1" hidden="1">
      <c r="A428" s="135"/>
      <c r="B428" s="13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4"/>
      <c r="AL428" s="125"/>
      <c r="AM428" s="125"/>
      <c r="AN428" s="125"/>
      <c r="AO428" s="125"/>
      <c r="AP428" s="125"/>
      <c r="AQ428" s="125"/>
      <c r="AR428" s="125"/>
      <c r="AS428" s="125"/>
      <c r="AT428" s="125"/>
      <c r="AU428" s="600"/>
      <c r="AV428" s="601"/>
      <c r="AW428" s="601"/>
      <c r="AX428" s="107"/>
    </row>
    <row r="429" spans="1:50" ht="30" customHeight="1" hidden="1">
      <c r="A429" s="135"/>
      <c r="B429" s="13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4"/>
      <c r="AL429" s="125"/>
      <c r="AM429" s="125"/>
      <c r="AN429" s="125"/>
      <c r="AO429" s="125"/>
      <c r="AP429" s="125"/>
      <c r="AQ429" s="125"/>
      <c r="AR429" s="125"/>
      <c r="AS429" s="125"/>
      <c r="AT429" s="125"/>
      <c r="AU429" s="600"/>
      <c r="AV429" s="601"/>
      <c r="AW429" s="601"/>
      <c r="AX429" s="107"/>
    </row>
    <row r="430" spans="1:50" ht="30" customHeight="1" hidden="1">
      <c r="A430" s="135"/>
      <c r="B430" s="13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4"/>
      <c r="AL430" s="125"/>
      <c r="AM430" s="125"/>
      <c r="AN430" s="125"/>
      <c r="AO430" s="125"/>
      <c r="AP430" s="125"/>
      <c r="AQ430" s="125"/>
      <c r="AR430" s="125"/>
      <c r="AS430" s="125"/>
      <c r="AT430" s="125"/>
      <c r="AU430" s="600"/>
      <c r="AV430" s="601"/>
      <c r="AW430" s="601"/>
      <c r="AX430" s="107"/>
    </row>
    <row r="431" spans="1:50" ht="30" customHeight="1" hidden="1">
      <c r="A431" s="135"/>
      <c r="B431" s="13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4"/>
      <c r="AL431" s="125"/>
      <c r="AM431" s="125"/>
      <c r="AN431" s="125"/>
      <c r="AO431" s="125"/>
      <c r="AP431" s="125"/>
      <c r="AQ431" s="125"/>
      <c r="AR431" s="125"/>
      <c r="AS431" s="125"/>
      <c r="AT431" s="125"/>
      <c r="AU431" s="600"/>
      <c r="AV431" s="601"/>
      <c r="AW431" s="601"/>
      <c r="AX431" s="107"/>
    </row>
    <row r="432" spans="1:50" ht="30" customHeight="1" hidden="1">
      <c r="A432" s="135"/>
      <c r="B432" s="13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4"/>
      <c r="AL432" s="125"/>
      <c r="AM432" s="125"/>
      <c r="AN432" s="125"/>
      <c r="AO432" s="125"/>
      <c r="AP432" s="125"/>
      <c r="AQ432" s="125"/>
      <c r="AR432" s="125"/>
      <c r="AS432" s="125"/>
      <c r="AT432" s="125"/>
      <c r="AU432" s="600"/>
      <c r="AV432" s="601"/>
      <c r="AW432" s="601"/>
      <c r="AX432" s="107"/>
    </row>
    <row r="433" spans="1:50" ht="21"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1" customHeight="1">
      <c r="A434" s="26"/>
      <c r="B434" s="26" t="s">
        <v>49</v>
      </c>
      <c r="C434" s="26" t="s">
        <v>194</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0.75" customHeight="1">
      <c r="A435" s="135"/>
      <c r="B435" s="135"/>
      <c r="C435" s="136" t="s">
        <v>40</v>
      </c>
      <c r="D435" s="136"/>
      <c r="E435" s="136"/>
      <c r="F435" s="136"/>
      <c r="G435" s="136"/>
      <c r="H435" s="136"/>
      <c r="I435" s="136"/>
      <c r="J435" s="136"/>
      <c r="K435" s="136"/>
      <c r="L435" s="136"/>
      <c r="M435" s="136" t="s">
        <v>41</v>
      </c>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t="s">
        <v>42</v>
      </c>
      <c r="AL435" s="136"/>
      <c r="AM435" s="136"/>
      <c r="AN435" s="136"/>
      <c r="AO435" s="136"/>
      <c r="AP435" s="136"/>
      <c r="AQ435" s="136" t="s">
        <v>31</v>
      </c>
      <c r="AR435" s="136"/>
      <c r="AS435" s="136"/>
      <c r="AT435" s="136"/>
      <c r="AU435" s="105" t="s">
        <v>32</v>
      </c>
      <c r="AV435" s="106"/>
      <c r="AW435" s="106"/>
      <c r="AX435" s="107"/>
    </row>
    <row r="436" spans="1:50" ht="30.75" customHeight="1">
      <c r="A436" s="135">
        <v>1</v>
      </c>
      <c r="B436" s="135">
        <v>1</v>
      </c>
      <c r="C436" s="34" t="s">
        <v>134</v>
      </c>
      <c r="D436" s="34"/>
      <c r="E436" s="34"/>
      <c r="F436" s="34"/>
      <c r="G436" s="34"/>
      <c r="H436" s="34"/>
      <c r="I436" s="34"/>
      <c r="J436" s="34"/>
      <c r="K436" s="34"/>
      <c r="L436" s="34"/>
      <c r="M436" s="34" t="s">
        <v>167</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124">
        <v>488</v>
      </c>
      <c r="AL436" s="125"/>
      <c r="AM436" s="125"/>
      <c r="AN436" s="125"/>
      <c r="AO436" s="125"/>
      <c r="AP436" s="125"/>
      <c r="AQ436" s="125">
        <v>1</v>
      </c>
      <c r="AR436" s="125"/>
      <c r="AS436" s="125"/>
      <c r="AT436" s="125"/>
      <c r="AU436" s="40">
        <f>487674133/488620324</f>
        <v>0.9980635455515764</v>
      </c>
      <c r="AV436" s="103"/>
      <c r="AW436" s="103"/>
      <c r="AX436" s="104"/>
    </row>
    <row r="437" spans="1:50" ht="30.75" customHeight="1" hidden="1">
      <c r="A437" s="135"/>
      <c r="B437" s="13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4"/>
      <c r="AL437" s="125"/>
      <c r="AM437" s="125"/>
      <c r="AN437" s="125"/>
      <c r="AO437" s="125"/>
      <c r="AP437" s="125"/>
      <c r="AQ437" s="125"/>
      <c r="AR437" s="125"/>
      <c r="AS437" s="125"/>
      <c r="AT437" s="125"/>
      <c r="AU437" s="600"/>
      <c r="AV437" s="601"/>
      <c r="AW437" s="601"/>
      <c r="AX437" s="107"/>
    </row>
    <row r="438" spans="1:50" ht="30.75" customHeight="1" hidden="1">
      <c r="A438" s="135"/>
      <c r="B438" s="13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4"/>
      <c r="AL438" s="125"/>
      <c r="AM438" s="125"/>
      <c r="AN438" s="125"/>
      <c r="AO438" s="125"/>
      <c r="AP438" s="125"/>
      <c r="AQ438" s="125"/>
      <c r="AR438" s="125"/>
      <c r="AS438" s="125"/>
      <c r="AT438" s="125"/>
      <c r="AU438" s="600"/>
      <c r="AV438" s="601"/>
      <c r="AW438" s="601"/>
      <c r="AX438" s="107"/>
    </row>
    <row r="439" spans="1:50" ht="30.75" customHeight="1" hidden="1">
      <c r="A439" s="135"/>
      <c r="B439" s="13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4"/>
      <c r="AL439" s="125"/>
      <c r="AM439" s="125"/>
      <c r="AN439" s="125"/>
      <c r="AO439" s="125"/>
      <c r="AP439" s="125"/>
      <c r="AQ439" s="125"/>
      <c r="AR439" s="125"/>
      <c r="AS439" s="125"/>
      <c r="AT439" s="125"/>
      <c r="AU439" s="600"/>
      <c r="AV439" s="601"/>
      <c r="AW439" s="601"/>
      <c r="AX439" s="107"/>
    </row>
    <row r="440" spans="1:50" ht="30.75" customHeight="1" hidden="1">
      <c r="A440" s="135"/>
      <c r="B440" s="13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4"/>
      <c r="AL440" s="125"/>
      <c r="AM440" s="125"/>
      <c r="AN440" s="125"/>
      <c r="AO440" s="125"/>
      <c r="AP440" s="125"/>
      <c r="AQ440" s="125"/>
      <c r="AR440" s="125"/>
      <c r="AS440" s="125"/>
      <c r="AT440" s="125"/>
      <c r="AU440" s="600"/>
      <c r="AV440" s="601"/>
      <c r="AW440" s="601"/>
      <c r="AX440" s="107"/>
    </row>
    <row r="441" spans="1:50" ht="30.75" customHeight="1" hidden="1">
      <c r="A441" s="135"/>
      <c r="B441" s="13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4"/>
      <c r="AL441" s="125"/>
      <c r="AM441" s="125"/>
      <c r="AN441" s="125"/>
      <c r="AO441" s="125"/>
      <c r="AP441" s="125"/>
      <c r="AQ441" s="125"/>
      <c r="AR441" s="125"/>
      <c r="AS441" s="125"/>
      <c r="AT441" s="125"/>
      <c r="AU441" s="600"/>
      <c r="AV441" s="601"/>
      <c r="AW441" s="601"/>
      <c r="AX441" s="107"/>
    </row>
    <row r="442" spans="1:50" ht="30.75" customHeight="1" hidden="1">
      <c r="A442" s="135"/>
      <c r="B442" s="13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4"/>
      <c r="AL442" s="125"/>
      <c r="AM442" s="125"/>
      <c r="AN442" s="125"/>
      <c r="AO442" s="125"/>
      <c r="AP442" s="125"/>
      <c r="AQ442" s="125"/>
      <c r="AR442" s="125"/>
      <c r="AS442" s="125"/>
      <c r="AT442" s="125"/>
      <c r="AU442" s="600"/>
      <c r="AV442" s="601"/>
      <c r="AW442" s="601"/>
      <c r="AX442" s="107"/>
    </row>
    <row r="443" spans="1:50" ht="30.75" customHeight="1" hidden="1">
      <c r="A443" s="135"/>
      <c r="B443" s="13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4"/>
      <c r="AL443" s="125"/>
      <c r="AM443" s="125"/>
      <c r="AN443" s="125"/>
      <c r="AO443" s="125"/>
      <c r="AP443" s="125"/>
      <c r="AQ443" s="125"/>
      <c r="AR443" s="125"/>
      <c r="AS443" s="125"/>
      <c r="AT443" s="125"/>
      <c r="AU443" s="600"/>
      <c r="AV443" s="601"/>
      <c r="AW443" s="601"/>
      <c r="AX443" s="107"/>
    </row>
    <row r="444" spans="1:50" ht="30.75" customHeight="1" hidden="1">
      <c r="A444" s="135"/>
      <c r="B444" s="13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4"/>
      <c r="AL444" s="125"/>
      <c r="AM444" s="125"/>
      <c r="AN444" s="125"/>
      <c r="AO444" s="125"/>
      <c r="AP444" s="125"/>
      <c r="AQ444" s="125"/>
      <c r="AR444" s="125"/>
      <c r="AS444" s="125"/>
      <c r="AT444" s="125"/>
      <c r="AU444" s="600"/>
      <c r="AV444" s="601"/>
      <c r="AW444" s="601"/>
      <c r="AX444" s="107"/>
    </row>
    <row r="445" spans="1:50" ht="30.75" customHeight="1" hidden="1">
      <c r="A445" s="135"/>
      <c r="B445" s="13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4"/>
      <c r="AL445" s="125"/>
      <c r="AM445" s="125"/>
      <c r="AN445" s="125"/>
      <c r="AO445" s="125"/>
      <c r="AP445" s="125"/>
      <c r="AQ445" s="125"/>
      <c r="AR445" s="125"/>
      <c r="AS445" s="125"/>
      <c r="AT445" s="125"/>
      <c r="AU445" s="600"/>
      <c r="AV445" s="601"/>
      <c r="AW445" s="601"/>
      <c r="AX445" s="107"/>
    </row>
    <row r="446" spans="1:50" ht="30.75" customHeight="1" hidden="1">
      <c r="A446" s="135"/>
      <c r="B446" s="13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4"/>
      <c r="AL446" s="125"/>
      <c r="AM446" s="125"/>
      <c r="AN446" s="125"/>
      <c r="AO446" s="125"/>
      <c r="AP446" s="125"/>
      <c r="AQ446" s="125"/>
      <c r="AR446" s="125"/>
      <c r="AS446" s="125"/>
      <c r="AT446" s="125"/>
      <c r="AU446" s="600"/>
      <c r="AV446" s="601"/>
      <c r="AW446" s="601"/>
      <c r="AX446" s="107"/>
    </row>
    <row r="447" spans="1:50" ht="30.75" customHeight="1" hidden="1">
      <c r="A447" s="135"/>
      <c r="B447" s="13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4"/>
      <c r="AL447" s="125"/>
      <c r="AM447" s="125"/>
      <c r="AN447" s="125"/>
      <c r="AO447" s="125"/>
      <c r="AP447" s="125"/>
      <c r="AQ447" s="125"/>
      <c r="AR447" s="125"/>
      <c r="AS447" s="125"/>
      <c r="AT447" s="125"/>
      <c r="AU447" s="600"/>
      <c r="AV447" s="601"/>
      <c r="AW447" s="601"/>
      <c r="AX447" s="107"/>
    </row>
    <row r="448" spans="1:50" ht="30.75" customHeight="1" hidden="1">
      <c r="A448" s="135"/>
      <c r="B448" s="13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4"/>
      <c r="AL448" s="125"/>
      <c r="AM448" s="125"/>
      <c r="AN448" s="125"/>
      <c r="AO448" s="125"/>
      <c r="AP448" s="125"/>
      <c r="AQ448" s="125"/>
      <c r="AR448" s="125"/>
      <c r="AS448" s="125"/>
      <c r="AT448" s="125"/>
      <c r="AU448" s="600"/>
      <c r="AV448" s="601"/>
      <c r="AW448" s="601"/>
      <c r="AX448" s="107"/>
    </row>
    <row r="449" spans="1:50" ht="30.75" customHeight="1" hidden="1">
      <c r="A449" s="135"/>
      <c r="B449" s="13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4"/>
      <c r="AL449" s="125"/>
      <c r="AM449" s="125"/>
      <c r="AN449" s="125"/>
      <c r="AO449" s="125"/>
      <c r="AP449" s="125"/>
      <c r="AQ449" s="125"/>
      <c r="AR449" s="125"/>
      <c r="AS449" s="125"/>
      <c r="AT449" s="125"/>
      <c r="AU449" s="600"/>
      <c r="AV449" s="601"/>
      <c r="AW449" s="601"/>
      <c r="AX449" s="107"/>
    </row>
    <row r="450" spans="1:50" ht="30.75" customHeight="1" hidden="1">
      <c r="A450" s="135"/>
      <c r="B450" s="13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4"/>
      <c r="AL450" s="125"/>
      <c r="AM450" s="125"/>
      <c r="AN450" s="125"/>
      <c r="AO450" s="125"/>
      <c r="AP450" s="125"/>
      <c r="AQ450" s="125"/>
      <c r="AR450" s="125"/>
      <c r="AS450" s="125"/>
      <c r="AT450" s="125"/>
      <c r="AU450" s="600"/>
      <c r="AV450" s="601"/>
      <c r="AW450" s="601"/>
      <c r="AX450" s="107"/>
    </row>
    <row r="451" spans="1:50" ht="30.75" customHeight="1" hidden="1">
      <c r="A451" s="135"/>
      <c r="B451" s="13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4"/>
      <c r="AL451" s="125"/>
      <c r="AM451" s="125"/>
      <c r="AN451" s="125"/>
      <c r="AO451" s="125"/>
      <c r="AP451" s="125"/>
      <c r="AQ451" s="125"/>
      <c r="AR451" s="125"/>
      <c r="AS451" s="125"/>
      <c r="AT451" s="125"/>
      <c r="AU451" s="600"/>
      <c r="AV451" s="601"/>
      <c r="AW451" s="601"/>
      <c r="AX451" s="107"/>
    </row>
    <row r="452" spans="1:50" ht="30.75" customHeight="1" hidden="1">
      <c r="A452" s="135"/>
      <c r="B452" s="13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4"/>
      <c r="AL452" s="125"/>
      <c r="AM452" s="125"/>
      <c r="AN452" s="125"/>
      <c r="AO452" s="125"/>
      <c r="AP452" s="125"/>
      <c r="AQ452" s="125"/>
      <c r="AR452" s="125"/>
      <c r="AS452" s="125"/>
      <c r="AT452" s="125"/>
      <c r="AU452" s="600"/>
      <c r="AV452" s="601"/>
      <c r="AW452" s="601"/>
      <c r="AX452" s="107"/>
    </row>
    <row r="453" spans="1:50" ht="30.75" customHeight="1" hidden="1">
      <c r="A453" s="135"/>
      <c r="B453" s="13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4"/>
      <c r="AL453" s="125"/>
      <c r="AM453" s="125"/>
      <c r="AN453" s="125"/>
      <c r="AO453" s="125"/>
      <c r="AP453" s="125"/>
      <c r="AQ453" s="125"/>
      <c r="AR453" s="125"/>
      <c r="AS453" s="125"/>
      <c r="AT453" s="125"/>
      <c r="AU453" s="600"/>
      <c r="AV453" s="601"/>
      <c r="AW453" s="601"/>
      <c r="AX453" s="107"/>
    </row>
    <row r="454" spans="1:50" ht="30.75" customHeight="1" hidden="1">
      <c r="A454" s="135"/>
      <c r="B454" s="13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4"/>
      <c r="AL454" s="125"/>
      <c r="AM454" s="125"/>
      <c r="AN454" s="125"/>
      <c r="AO454" s="125"/>
      <c r="AP454" s="125"/>
      <c r="AQ454" s="125"/>
      <c r="AR454" s="125"/>
      <c r="AS454" s="125"/>
      <c r="AT454" s="125"/>
      <c r="AU454" s="600"/>
      <c r="AV454" s="601"/>
      <c r="AW454" s="601"/>
      <c r="AX454" s="107"/>
    </row>
    <row r="455" spans="1:50" ht="30.75" customHeight="1" hidden="1">
      <c r="A455" s="135"/>
      <c r="B455" s="13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4"/>
      <c r="AL455" s="125"/>
      <c r="AM455" s="125"/>
      <c r="AN455" s="125"/>
      <c r="AO455" s="125"/>
      <c r="AP455" s="125"/>
      <c r="AQ455" s="125"/>
      <c r="AR455" s="125"/>
      <c r="AS455" s="125"/>
      <c r="AT455" s="125"/>
      <c r="AU455" s="600"/>
      <c r="AV455" s="601"/>
      <c r="AW455" s="601"/>
      <c r="AX455" s="107"/>
    </row>
    <row r="456" spans="1:50" ht="30.75" customHeight="1" hidden="1">
      <c r="A456" s="135"/>
      <c r="B456" s="13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4"/>
      <c r="AL456" s="125"/>
      <c r="AM456" s="125"/>
      <c r="AN456" s="125"/>
      <c r="AO456" s="125"/>
      <c r="AP456" s="125"/>
      <c r="AQ456" s="125"/>
      <c r="AR456" s="125"/>
      <c r="AS456" s="125"/>
      <c r="AT456" s="125"/>
      <c r="AU456" s="600"/>
      <c r="AV456" s="601"/>
      <c r="AW456" s="601"/>
      <c r="AX456" s="107"/>
    </row>
    <row r="457" spans="1:50" ht="30.75" customHeight="1" hidden="1">
      <c r="A457" s="135"/>
      <c r="B457" s="13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4"/>
      <c r="AL457" s="125"/>
      <c r="AM457" s="125"/>
      <c r="AN457" s="125"/>
      <c r="AO457" s="125"/>
      <c r="AP457" s="125"/>
      <c r="AQ457" s="125"/>
      <c r="AR457" s="125"/>
      <c r="AS457" s="125"/>
      <c r="AT457" s="125"/>
      <c r="AU457" s="600"/>
      <c r="AV457" s="601"/>
      <c r="AW457" s="601"/>
      <c r="AX457" s="107"/>
    </row>
    <row r="458" spans="1:50" ht="30.75" customHeight="1" hidden="1">
      <c r="A458" s="135"/>
      <c r="B458" s="13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4"/>
      <c r="AL458" s="125"/>
      <c r="AM458" s="125"/>
      <c r="AN458" s="125"/>
      <c r="AO458" s="125"/>
      <c r="AP458" s="125"/>
      <c r="AQ458" s="125"/>
      <c r="AR458" s="125"/>
      <c r="AS458" s="125"/>
      <c r="AT458" s="125"/>
      <c r="AU458" s="600"/>
      <c r="AV458" s="601"/>
      <c r="AW458" s="601"/>
      <c r="AX458" s="107"/>
    </row>
    <row r="459" spans="1:50" ht="30.75" customHeight="1" hidden="1">
      <c r="A459" s="135"/>
      <c r="B459" s="13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4"/>
      <c r="AL459" s="125"/>
      <c r="AM459" s="125"/>
      <c r="AN459" s="125"/>
      <c r="AO459" s="125"/>
      <c r="AP459" s="125"/>
      <c r="AQ459" s="125"/>
      <c r="AR459" s="125"/>
      <c r="AS459" s="125"/>
      <c r="AT459" s="125"/>
      <c r="AU459" s="600"/>
      <c r="AV459" s="601"/>
      <c r="AW459" s="601"/>
      <c r="AX459" s="107"/>
    </row>
    <row r="460" spans="1:50" ht="30.75" customHeight="1" hidden="1">
      <c r="A460" s="135"/>
      <c r="B460" s="13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4"/>
      <c r="AL460" s="125"/>
      <c r="AM460" s="125"/>
      <c r="AN460" s="125"/>
      <c r="AO460" s="125"/>
      <c r="AP460" s="125"/>
      <c r="AQ460" s="125"/>
      <c r="AR460" s="125"/>
      <c r="AS460" s="125"/>
      <c r="AT460" s="125"/>
      <c r="AU460" s="600"/>
      <c r="AV460" s="601"/>
      <c r="AW460" s="601"/>
      <c r="AX460" s="107"/>
    </row>
    <row r="461" spans="1:50" ht="30.75" customHeight="1" hidden="1">
      <c r="A461" s="135"/>
      <c r="B461" s="13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4"/>
      <c r="AL461" s="125"/>
      <c r="AM461" s="125"/>
      <c r="AN461" s="125"/>
      <c r="AO461" s="125"/>
      <c r="AP461" s="125"/>
      <c r="AQ461" s="125"/>
      <c r="AR461" s="125"/>
      <c r="AS461" s="125"/>
      <c r="AT461" s="125"/>
      <c r="AU461" s="600"/>
      <c r="AV461" s="601"/>
      <c r="AW461" s="601"/>
      <c r="AX461" s="107"/>
    </row>
    <row r="462" spans="1:50" ht="30.75" customHeight="1" hidden="1">
      <c r="A462" s="135"/>
      <c r="B462" s="13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4"/>
      <c r="AL462" s="125"/>
      <c r="AM462" s="125"/>
      <c r="AN462" s="125"/>
      <c r="AO462" s="125"/>
      <c r="AP462" s="125"/>
      <c r="AQ462" s="125"/>
      <c r="AR462" s="125"/>
      <c r="AS462" s="125"/>
      <c r="AT462" s="125"/>
      <c r="AU462" s="600"/>
      <c r="AV462" s="601"/>
      <c r="AW462" s="601"/>
      <c r="AX462" s="107"/>
    </row>
    <row r="463" spans="1:50" ht="30.75" customHeight="1" hidden="1">
      <c r="A463" s="135"/>
      <c r="B463" s="13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4"/>
      <c r="AL463" s="125"/>
      <c r="AM463" s="125"/>
      <c r="AN463" s="125"/>
      <c r="AO463" s="125"/>
      <c r="AP463" s="125"/>
      <c r="AQ463" s="125"/>
      <c r="AR463" s="125"/>
      <c r="AS463" s="125"/>
      <c r="AT463" s="125"/>
      <c r="AU463" s="600"/>
      <c r="AV463" s="601"/>
      <c r="AW463" s="601"/>
      <c r="AX463" s="107"/>
    </row>
    <row r="464" spans="1:50" ht="30.75" customHeight="1" hidden="1">
      <c r="A464" s="135"/>
      <c r="B464" s="13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4"/>
      <c r="AL464" s="125"/>
      <c r="AM464" s="125"/>
      <c r="AN464" s="125"/>
      <c r="AO464" s="125"/>
      <c r="AP464" s="125"/>
      <c r="AQ464" s="125"/>
      <c r="AR464" s="125"/>
      <c r="AS464" s="125"/>
      <c r="AT464" s="125"/>
      <c r="AU464" s="600"/>
      <c r="AV464" s="601"/>
      <c r="AW464" s="601"/>
      <c r="AX464" s="107"/>
    </row>
    <row r="465" spans="1:50" ht="30.75" customHeight="1" hidden="1">
      <c r="A465" s="135"/>
      <c r="B465" s="13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4"/>
      <c r="AL465" s="125"/>
      <c r="AM465" s="125"/>
      <c r="AN465" s="125"/>
      <c r="AO465" s="125"/>
      <c r="AP465" s="125"/>
      <c r="AQ465" s="125"/>
      <c r="AR465" s="125"/>
      <c r="AS465" s="125"/>
      <c r="AT465" s="125"/>
      <c r="AU465" s="600"/>
      <c r="AV465" s="601"/>
      <c r="AW465" s="601"/>
      <c r="AX465" s="107"/>
    </row>
    <row r="466" spans="1:50" ht="21"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1" customHeight="1">
      <c r="A467" s="27"/>
      <c r="B467" s="27" t="s">
        <v>27</v>
      </c>
      <c r="C467" s="27" t="s">
        <v>194</v>
      </c>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0.75" customHeight="1">
      <c r="A468" s="33"/>
      <c r="B468" s="33"/>
      <c r="C468" s="43" t="s">
        <v>40</v>
      </c>
      <c r="D468" s="43"/>
      <c r="E468" s="43"/>
      <c r="F468" s="43"/>
      <c r="G468" s="43"/>
      <c r="H468" s="43"/>
      <c r="I468" s="43"/>
      <c r="J468" s="43"/>
      <c r="K468" s="43"/>
      <c r="L468" s="43"/>
      <c r="M468" s="43" t="s">
        <v>41</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42</v>
      </c>
      <c r="AL468" s="43"/>
      <c r="AM468" s="43"/>
      <c r="AN468" s="43"/>
      <c r="AO468" s="43"/>
      <c r="AP468" s="43"/>
      <c r="AQ468" s="43" t="s">
        <v>31</v>
      </c>
      <c r="AR468" s="43"/>
      <c r="AS468" s="43"/>
      <c r="AT468" s="43"/>
      <c r="AU468" s="45" t="s">
        <v>32</v>
      </c>
      <c r="AV468" s="46"/>
      <c r="AW468" s="46"/>
      <c r="AX468" s="47"/>
    </row>
    <row r="469" spans="1:50" ht="30.75" customHeight="1">
      <c r="A469" s="33">
        <v>1</v>
      </c>
      <c r="B469" s="33">
        <v>1</v>
      </c>
      <c r="C469" s="34" t="s">
        <v>195</v>
      </c>
      <c r="D469" s="34"/>
      <c r="E469" s="34"/>
      <c r="F469" s="34"/>
      <c r="G469" s="34"/>
      <c r="H469" s="34"/>
      <c r="I469" s="34"/>
      <c r="J469" s="34"/>
      <c r="K469" s="34"/>
      <c r="L469" s="34"/>
      <c r="M469" s="34" t="s">
        <v>143</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6">
        <v>4</v>
      </c>
      <c r="AL469" s="37"/>
      <c r="AM469" s="37"/>
      <c r="AN469" s="37"/>
      <c r="AO469" s="37"/>
      <c r="AP469" s="37"/>
      <c r="AQ469" s="37">
        <v>1</v>
      </c>
      <c r="AR469" s="37"/>
      <c r="AS469" s="37"/>
      <c r="AT469" s="37"/>
      <c r="AU469" s="40">
        <f>4041237/5059916</f>
        <v>0.7986766973997197</v>
      </c>
      <c r="AV469" s="41"/>
      <c r="AW469" s="41"/>
      <c r="AX469" s="42"/>
    </row>
    <row r="470" spans="1:50" ht="30.75" customHeight="1" hidden="1">
      <c r="A470" s="135"/>
      <c r="B470" s="13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4"/>
      <c r="AL470" s="125"/>
      <c r="AM470" s="125"/>
      <c r="AN470" s="125"/>
      <c r="AO470" s="125"/>
      <c r="AP470" s="125"/>
      <c r="AQ470" s="125"/>
      <c r="AR470" s="125"/>
      <c r="AS470" s="125"/>
      <c r="AT470" s="125"/>
      <c r="AU470" s="600"/>
      <c r="AV470" s="601"/>
      <c r="AW470" s="601"/>
      <c r="AX470" s="107"/>
    </row>
    <row r="471" spans="1:50" ht="30.75" customHeight="1" hidden="1">
      <c r="A471" s="135"/>
      <c r="B471" s="13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4"/>
      <c r="AL471" s="125"/>
      <c r="AM471" s="125"/>
      <c r="AN471" s="125"/>
      <c r="AO471" s="125"/>
      <c r="AP471" s="125"/>
      <c r="AQ471" s="125"/>
      <c r="AR471" s="125"/>
      <c r="AS471" s="125"/>
      <c r="AT471" s="125"/>
      <c r="AU471" s="600"/>
      <c r="AV471" s="601"/>
      <c r="AW471" s="601"/>
      <c r="AX471" s="107"/>
    </row>
    <row r="472" spans="1:50" ht="30.75" customHeight="1" hidden="1">
      <c r="A472" s="135"/>
      <c r="B472" s="13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4"/>
      <c r="AL472" s="125"/>
      <c r="AM472" s="125"/>
      <c r="AN472" s="125"/>
      <c r="AO472" s="125"/>
      <c r="AP472" s="125"/>
      <c r="AQ472" s="125"/>
      <c r="AR472" s="125"/>
      <c r="AS472" s="125"/>
      <c r="AT472" s="125"/>
      <c r="AU472" s="600"/>
      <c r="AV472" s="601"/>
      <c r="AW472" s="601"/>
      <c r="AX472" s="107"/>
    </row>
    <row r="473" spans="1:50" ht="30.75" customHeight="1" hidden="1">
      <c r="A473" s="135"/>
      <c r="B473" s="13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4"/>
      <c r="AL473" s="125"/>
      <c r="AM473" s="125"/>
      <c r="AN473" s="125"/>
      <c r="AO473" s="125"/>
      <c r="AP473" s="125"/>
      <c r="AQ473" s="125"/>
      <c r="AR473" s="125"/>
      <c r="AS473" s="125"/>
      <c r="AT473" s="125"/>
      <c r="AU473" s="600"/>
      <c r="AV473" s="601"/>
      <c r="AW473" s="601"/>
      <c r="AX473" s="107"/>
    </row>
    <row r="474" spans="1:50" ht="30.75" customHeight="1" hidden="1">
      <c r="A474" s="135"/>
      <c r="B474" s="13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4"/>
      <c r="AL474" s="125"/>
      <c r="AM474" s="125"/>
      <c r="AN474" s="125"/>
      <c r="AO474" s="125"/>
      <c r="AP474" s="125"/>
      <c r="AQ474" s="125"/>
      <c r="AR474" s="125"/>
      <c r="AS474" s="125"/>
      <c r="AT474" s="125"/>
      <c r="AU474" s="600"/>
      <c r="AV474" s="601"/>
      <c r="AW474" s="601"/>
      <c r="AX474" s="107"/>
    </row>
    <row r="475" spans="1:50" ht="30.75" customHeight="1" hidden="1">
      <c r="A475" s="135"/>
      <c r="B475" s="13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4"/>
      <c r="AL475" s="125"/>
      <c r="AM475" s="125"/>
      <c r="AN475" s="125"/>
      <c r="AO475" s="125"/>
      <c r="AP475" s="125"/>
      <c r="AQ475" s="125"/>
      <c r="AR475" s="125"/>
      <c r="AS475" s="125"/>
      <c r="AT475" s="125"/>
      <c r="AU475" s="600"/>
      <c r="AV475" s="601"/>
      <c r="AW475" s="601"/>
      <c r="AX475" s="107"/>
    </row>
    <row r="476" spans="1:50" ht="30.75" customHeight="1" hidden="1">
      <c r="A476" s="135"/>
      <c r="B476" s="13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4"/>
      <c r="AL476" s="125"/>
      <c r="AM476" s="125"/>
      <c r="AN476" s="125"/>
      <c r="AO476" s="125"/>
      <c r="AP476" s="125"/>
      <c r="AQ476" s="125"/>
      <c r="AR476" s="125"/>
      <c r="AS476" s="125"/>
      <c r="AT476" s="125"/>
      <c r="AU476" s="600"/>
      <c r="AV476" s="601"/>
      <c r="AW476" s="601"/>
      <c r="AX476" s="107"/>
    </row>
    <row r="477" spans="1:50" ht="30.75" customHeight="1" hidden="1">
      <c r="A477" s="135"/>
      <c r="B477" s="13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4"/>
      <c r="AL477" s="125"/>
      <c r="AM477" s="125"/>
      <c r="AN477" s="125"/>
      <c r="AO477" s="125"/>
      <c r="AP477" s="125"/>
      <c r="AQ477" s="125"/>
      <c r="AR477" s="125"/>
      <c r="AS477" s="125"/>
      <c r="AT477" s="125"/>
      <c r="AU477" s="600"/>
      <c r="AV477" s="601"/>
      <c r="AW477" s="601"/>
      <c r="AX477" s="107"/>
    </row>
    <row r="478" spans="1:50" ht="30.75" customHeight="1" hidden="1">
      <c r="A478" s="135"/>
      <c r="B478" s="13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4"/>
      <c r="AL478" s="125"/>
      <c r="AM478" s="125"/>
      <c r="AN478" s="125"/>
      <c r="AO478" s="125"/>
      <c r="AP478" s="125"/>
      <c r="AQ478" s="125"/>
      <c r="AR478" s="125"/>
      <c r="AS478" s="125"/>
      <c r="AT478" s="125"/>
      <c r="AU478" s="600"/>
      <c r="AV478" s="601"/>
      <c r="AW478" s="601"/>
      <c r="AX478" s="107"/>
    </row>
    <row r="479" spans="1:50" ht="30.75" customHeight="1" hidden="1">
      <c r="A479" s="135"/>
      <c r="B479" s="13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4"/>
      <c r="AL479" s="125"/>
      <c r="AM479" s="125"/>
      <c r="AN479" s="125"/>
      <c r="AO479" s="125"/>
      <c r="AP479" s="125"/>
      <c r="AQ479" s="125"/>
      <c r="AR479" s="125"/>
      <c r="AS479" s="125"/>
      <c r="AT479" s="125"/>
      <c r="AU479" s="600"/>
      <c r="AV479" s="601"/>
      <c r="AW479" s="601"/>
      <c r="AX479" s="107"/>
    </row>
    <row r="480" spans="1:50" ht="30.75" customHeight="1" hidden="1">
      <c r="A480" s="135"/>
      <c r="B480" s="13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4"/>
      <c r="AL480" s="125"/>
      <c r="AM480" s="125"/>
      <c r="AN480" s="125"/>
      <c r="AO480" s="125"/>
      <c r="AP480" s="125"/>
      <c r="AQ480" s="125"/>
      <c r="AR480" s="125"/>
      <c r="AS480" s="125"/>
      <c r="AT480" s="125"/>
      <c r="AU480" s="600"/>
      <c r="AV480" s="601"/>
      <c r="AW480" s="601"/>
      <c r="AX480" s="107"/>
    </row>
    <row r="481" spans="1:50" ht="30.75" customHeight="1" hidden="1">
      <c r="A481" s="135"/>
      <c r="B481" s="13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4"/>
      <c r="AL481" s="125"/>
      <c r="AM481" s="125"/>
      <c r="AN481" s="125"/>
      <c r="AO481" s="125"/>
      <c r="AP481" s="125"/>
      <c r="AQ481" s="125"/>
      <c r="AR481" s="125"/>
      <c r="AS481" s="125"/>
      <c r="AT481" s="125"/>
      <c r="AU481" s="600"/>
      <c r="AV481" s="601"/>
      <c r="AW481" s="601"/>
      <c r="AX481" s="107"/>
    </row>
    <row r="482" spans="1:50" ht="30.75" customHeight="1" hidden="1">
      <c r="A482" s="135"/>
      <c r="B482" s="13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4"/>
      <c r="AL482" s="125"/>
      <c r="AM482" s="125"/>
      <c r="AN482" s="125"/>
      <c r="AO482" s="125"/>
      <c r="AP482" s="125"/>
      <c r="AQ482" s="125"/>
      <c r="AR482" s="125"/>
      <c r="AS482" s="125"/>
      <c r="AT482" s="125"/>
      <c r="AU482" s="600"/>
      <c r="AV482" s="601"/>
      <c r="AW482" s="601"/>
      <c r="AX482" s="107"/>
    </row>
    <row r="483" spans="1:50" ht="30.75" customHeight="1" hidden="1">
      <c r="A483" s="135"/>
      <c r="B483" s="13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4"/>
      <c r="AL483" s="125"/>
      <c r="AM483" s="125"/>
      <c r="AN483" s="125"/>
      <c r="AO483" s="125"/>
      <c r="AP483" s="125"/>
      <c r="AQ483" s="125"/>
      <c r="AR483" s="125"/>
      <c r="AS483" s="125"/>
      <c r="AT483" s="125"/>
      <c r="AU483" s="600"/>
      <c r="AV483" s="601"/>
      <c r="AW483" s="601"/>
      <c r="AX483" s="107"/>
    </row>
    <row r="484" spans="1:50" ht="30.75" customHeight="1" hidden="1">
      <c r="A484" s="135"/>
      <c r="B484" s="13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4"/>
      <c r="AL484" s="125"/>
      <c r="AM484" s="125"/>
      <c r="AN484" s="125"/>
      <c r="AO484" s="125"/>
      <c r="AP484" s="125"/>
      <c r="AQ484" s="125"/>
      <c r="AR484" s="125"/>
      <c r="AS484" s="125"/>
      <c r="AT484" s="125"/>
      <c r="AU484" s="600"/>
      <c r="AV484" s="601"/>
      <c r="AW484" s="601"/>
      <c r="AX484" s="107"/>
    </row>
    <row r="485" spans="1:50" ht="30.75" customHeight="1" hidden="1">
      <c r="A485" s="135"/>
      <c r="B485" s="13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4"/>
      <c r="AL485" s="125"/>
      <c r="AM485" s="125"/>
      <c r="AN485" s="125"/>
      <c r="AO485" s="125"/>
      <c r="AP485" s="125"/>
      <c r="AQ485" s="125"/>
      <c r="AR485" s="125"/>
      <c r="AS485" s="125"/>
      <c r="AT485" s="125"/>
      <c r="AU485" s="600"/>
      <c r="AV485" s="601"/>
      <c r="AW485" s="601"/>
      <c r="AX485" s="107"/>
    </row>
    <row r="486" spans="1:50" ht="30.75" customHeight="1" hidden="1">
      <c r="A486" s="135"/>
      <c r="B486" s="13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4"/>
      <c r="AL486" s="125"/>
      <c r="AM486" s="125"/>
      <c r="AN486" s="125"/>
      <c r="AO486" s="125"/>
      <c r="AP486" s="125"/>
      <c r="AQ486" s="125"/>
      <c r="AR486" s="125"/>
      <c r="AS486" s="125"/>
      <c r="AT486" s="125"/>
      <c r="AU486" s="600"/>
      <c r="AV486" s="601"/>
      <c r="AW486" s="601"/>
      <c r="AX486" s="107"/>
    </row>
    <row r="487" spans="1:50" ht="30.75" customHeight="1" hidden="1">
      <c r="A487" s="135"/>
      <c r="B487" s="13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4"/>
      <c r="AL487" s="125"/>
      <c r="AM487" s="125"/>
      <c r="AN487" s="125"/>
      <c r="AO487" s="125"/>
      <c r="AP487" s="125"/>
      <c r="AQ487" s="125"/>
      <c r="AR487" s="125"/>
      <c r="AS487" s="125"/>
      <c r="AT487" s="125"/>
      <c r="AU487" s="600"/>
      <c r="AV487" s="601"/>
      <c r="AW487" s="601"/>
      <c r="AX487" s="107"/>
    </row>
    <row r="488" spans="1:50" ht="30.75" customHeight="1" hidden="1">
      <c r="A488" s="135"/>
      <c r="B488" s="13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4"/>
      <c r="AL488" s="125"/>
      <c r="AM488" s="125"/>
      <c r="AN488" s="125"/>
      <c r="AO488" s="125"/>
      <c r="AP488" s="125"/>
      <c r="AQ488" s="125"/>
      <c r="AR488" s="125"/>
      <c r="AS488" s="125"/>
      <c r="AT488" s="125"/>
      <c r="AU488" s="600"/>
      <c r="AV488" s="601"/>
      <c r="AW488" s="601"/>
      <c r="AX488" s="107"/>
    </row>
    <row r="489" spans="1:50" ht="30.75" customHeight="1" hidden="1">
      <c r="A489" s="135"/>
      <c r="B489" s="13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4"/>
      <c r="AL489" s="125"/>
      <c r="AM489" s="125"/>
      <c r="AN489" s="125"/>
      <c r="AO489" s="125"/>
      <c r="AP489" s="125"/>
      <c r="AQ489" s="125"/>
      <c r="AR489" s="125"/>
      <c r="AS489" s="125"/>
      <c r="AT489" s="125"/>
      <c r="AU489" s="600"/>
      <c r="AV489" s="601"/>
      <c r="AW489" s="601"/>
      <c r="AX489" s="107"/>
    </row>
    <row r="490" spans="1:50" ht="30.75" customHeight="1" hidden="1">
      <c r="A490" s="135"/>
      <c r="B490" s="13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4"/>
      <c r="AL490" s="125"/>
      <c r="AM490" s="125"/>
      <c r="AN490" s="125"/>
      <c r="AO490" s="125"/>
      <c r="AP490" s="125"/>
      <c r="AQ490" s="125"/>
      <c r="AR490" s="125"/>
      <c r="AS490" s="125"/>
      <c r="AT490" s="125"/>
      <c r="AU490" s="600"/>
      <c r="AV490" s="601"/>
      <c r="AW490" s="601"/>
      <c r="AX490" s="107"/>
    </row>
    <row r="491" spans="1:50" ht="30.75" customHeight="1" hidden="1">
      <c r="A491" s="135"/>
      <c r="B491" s="13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4"/>
      <c r="AL491" s="125"/>
      <c r="AM491" s="125"/>
      <c r="AN491" s="125"/>
      <c r="AO491" s="125"/>
      <c r="AP491" s="125"/>
      <c r="AQ491" s="125"/>
      <c r="AR491" s="125"/>
      <c r="AS491" s="125"/>
      <c r="AT491" s="125"/>
      <c r="AU491" s="600"/>
      <c r="AV491" s="601"/>
      <c r="AW491" s="601"/>
      <c r="AX491" s="107"/>
    </row>
    <row r="492" spans="1:50" ht="30.75" customHeight="1" hidden="1">
      <c r="A492" s="135"/>
      <c r="B492" s="13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4"/>
      <c r="AL492" s="125"/>
      <c r="AM492" s="125"/>
      <c r="AN492" s="125"/>
      <c r="AO492" s="125"/>
      <c r="AP492" s="125"/>
      <c r="AQ492" s="125"/>
      <c r="AR492" s="125"/>
      <c r="AS492" s="125"/>
      <c r="AT492" s="125"/>
      <c r="AU492" s="600"/>
      <c r="AV492" s="601"/>
      <c r="AW492" s="601"/>
      <c r="AX492" s="107"/>
    </row>
    <row r="493" spans="1:50" ht="30.75" customHeight="1" hidden="1">
      <c r="A493" s="135"/>
      <c r="B493" s="13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4"/>
      <c r="AL493" s="125"/>
      <c r="AM493" s="125"/>
      <c r="AN493" s="125"/>
      <c r="AO493" s="125"/>
      <c r="AP493" s="125"/>
      <c r="AQ493" s="125"/>
      <c r="AR493" s="125"/>
      <c r="AS493" s="125"/>
      <c r="AT493" s="125"/>
      <c r="AU493" s="600"/>
      <c r="AV493" s="601"/>
      <c r="AW493" s="601"/>
      <c r="AX493" s="107"/>
    </row>
    <row r="494" spans="1:50" ht="30.75" customHeight="1" hidden="1">
      <c r="A494" s="135"/>
      <c r="B494" s="13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4"/>
      <c r="AL494" s="125"/>
      <c r="AM494" s="125"/>
      <c r="AN494" s="125"/>
      <c r="AO494" s="125"/>
      <c r="AP494" s="125"/>
      <c r="AQ494" s="125"/>
      <c r="AR494" s="125"/>
      <c r="AS494" s="125"/>
      <c r="AT494" s="125"/>
      <c r="AU494" s="600"/>
      <c r="AV494" s="601"/>
      <c r="AW494" s="601"/>
      <c r="AX494" s="107"/>
    </row>
    <row r="495" spans="1:50" ht="30.75" customHeight="1" hidden="1">
      <c r="A495" s="135"/>
      <c r="B495" s="13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4"/>
      <c r="AL495" s="125"/>
      <c r="AM495" s="125"/>
      <c r="AN495" s="125"/>
      <c r="AO495" s="125"/>
      <c r="AP495" s="125"/>
      <c r="AQ495" s="125"/>
      <c r="AR495" s="125"/>
      <c r="AS495" s="125"/>
      <c r="AT495" s="125"/>
      <c r="AU495" s="600"/>
      <c r="AV495" s="601"/>
      <c r="AW495" s="601"/>
      <c r="AX495" s="107"/>
    </row>
    <row r="496" spans="1:50" ht="30.75" customHeight="1" hidden="1">
      <c r="A496" s="135"/>
      <c r="B496" s="13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4"/>
      <c r="AL496" s="125"/>
      <c r="AM496" s="125"/>
      <c r="AN496" s="125"/>
      <c r="AO496" s="125"/>
      <c r="AP496" s="125"/>
      <c r="AQ496" s="125"/>
      <c r="AR496" s="125"/>
      <c r="AS496" s="125"/>
      <c r="AT496" s="125"/>
      <c r="AU496" s="600"/>
      <c r="AV496" s="601"/>
      <c r="AW496" s="601"/>
      <c r="AX496" s="107"/>
    </row>
    <row r="497" spans="1:50" ht="30.75" customHeight="1" hidden="1">
      <c r="A497" s="135"/>
      <c r="B497" s="13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4"/>
      <c r="AL497" s="125"/>
      <c r="AM497" s="125"/>
      <c r="AN497" s="125"/>
      <c r="AO497" s="125"/>
      <c r="AP497" s="125"/>
      <c r="AQ497" s="125"/>
      <c r="AR497" s="125"/>
      <c r="AS497" s="125"/>
      <c r="AT497" s="125"/>
      <c r="AU497" s="600"/>
      <c r="AV497" s="601"/>
      <c r="AW497" s="601"/>
      <c r="AX497" s="107"/>
    </row>
    <row r="498" spans="1:50" ht="30.75" customHeight="1" hidden="1">
      <c r="A498" s="135"/>
      <c r="B498" s="13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4"/>
      <c r="AL498" s="125"/>
      <c r="AM498" s="125"/>
      <c r="AN498" s="125"/>
      <c r="AO498" s="125"/>
      <c r="AP498" s="125"/>
      <c r="AQ498" s="125"/>
      <c r="AR498" s="125"/>
      <c r="AS498" s="125"/>
      <c r="AT498" s="125"/>
      <c r="AU498" s="600"/>
      <c r="AV498" s="601"/>
      <c r="AW498" s="601"/>
      <c r="AX498" s="107"/>
    </row>
    <row r="499" spans="1:50" ht="21"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21" customHeight="1">
      <c r="A500" s="27"/>
      <c r="B500" s="27" t="s">
        <v>29</v>
      </c>
      <c r="C500" s="27" t="s">
        <v>196</v>
      </c>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row>
    <row r="501" spans="1:50" ht="30.75" customHeight="1">
      <c r="A501" s="33"/>
      <c r="B501" s="33"/>
      <c r="C501" s="43" t="s">
        <v>40</v>
      </c>
      <c r="D501" s="43"/>
      <c r="E501" s="43"/>
      <c r="F501" s="43"/>
      <c r="G501" s="43"/>
      <c r="H501" s="43"/>
      <c r="I501" s="43"/>
      <c r="J501" s="43"/>
      <c r="K501" s="43"/>
      <c r="L501" s="43"/>
      <c r="M501" s="43" t="s">
        <v>41</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42</v>
      </c>
      <c r="AL501" s="43"/>
      <c r="AM501" s="43"/>
      <c r="AN501" s="43"/>
      <c r="AO501" s="43"/>
      <c r="AP501" s="43"/>
      <c r="AQ501" s="43" t="s">
        <v>31</v>
      </c>
      <c r="AR501" s="43"/>
      <c r="AS501" s="43"/>
      <c r="AT501" s="43"/>
      <c r="AU501" s="45" t="s">
        <v>32</v>
      </c>
      <c r="AV501" s="46"/>
      <c r="AW501" s="46"/>
      <c r="AX501" s="47"/>
    </row>
    <row r="502" spans="1:50" ht="30.75" customHeight="1">
      <c r="A502" s="33">
        <v>1</v>
      </c>
      <c r="B502" s="33">
        <v>1</v>
      </c>
      <c r="C502" s="35" t="s">
        <v>197</v>
      </c>
      <c r="D502" s="35"/>
      <c r="E502" s="35"/>
      <c r="F502" s="35"/>
      <c r="G502" s="35"/>
      <c r="H502" s="35"/>
      <c r="I502" s="35"/>
      <c r="J502" s="35"/>
      <c r="K502" s="35"/>
      <c r="L502" s="35"/>
      <c r="M502" s="34" t="s">
        <v>156</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8">
        <v>9</v>
      </c>
      <c r="AL502" s="39"/>
      <c r="AM502" s="39"/>
      <c r="AN502" s="39"/>
      <c r="AO502" s="39"/>
      <c r="AP502" s="39"/>
      <c r="AQ502" s="39">
        <v>1</v>
      </c>
      <c r="AR502" s="39"/>
      <c r="AS502" s="39"/>
      <c r="AT502" s="39"/>
      <c r="AU502" s="40">
        <f>12091558/19127256</f>
        <v>0.6321637562648819</v>
      </c>
      <c r="AV502" s="41"/>
      <c r="AW502" s="41"/>
      <c r="AX502" s="42"/>
    </row>
    <row r="503" spans="1:50" ht="30.75" customHeight="1" hidden="1">
      <c r="A503" s="135"/>
      <c r="B503" s="13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4"/>
      <c r="AL503" s="125"/>
      <c r="AM503" s="125"/>
      <c r="AN503" s="125"/>
      <c r="AO503" s="125"/>
      <c r="AP503" s="125"/>
      <c r="AQ503" s="125"/>
      <c r="AR503" s="125"/>
      <c r="AS503" s="125"/>
      <c r="AT503" s="125"/>
      <c r="AU503" s="600"/>
      <c r="AV503" s="601"/>
      <c r="AW503" s="601"/>
      <c r="AX503" s="107"/>
    </row>
    <row r="504" spans="1:50" ht="30.75" customHeight="1" hidden="1">
      <c r="A504" s="135"/>
      <c r="B504" s="13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4"/>
      <c r="AL504" s="125"/>
      <c r="AM504" s="125"/>
      <c r="AN504" s="125"/>
      <c r="AO504" s="125"/>
      <c r="AP504" s="125"/>
      <c r="AQ504" s="125"/>
      <c r="AR504" s="125"/>
      <c r="AS504" s="125"/>
      <c r="AT504" s="125"/>
      <c r="AU504" s="600"/>
      <c r="AV504" s="601"/>
      <c r="AW504" s="601"/>
      <c r="AX504" s="107"/>
    </row>
    <row r="505" spans="1:50" ht="30.75" customHeight="1" hidden="1">
      <c r="A505" s="135"/>
      <c r="B505" s="13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4"/>
      <c r="AL505" s="125"/>
      <c r="AM505" s="125"/>
      <c r="AN505" s="125"/>
      <c r="AO505" s="125"/>
      <c r="AP505" s="125"/>
      <c r="AQ505" s="125"/>
      <c r="AR505" s="125"/>
      <c r="AS505" s="125"/>
      <c r="AT505" s="125"/>
      <c r="AU505" s="600"/>
      <c r="AV505" s="601"/>
      <c r="AW505" s="601"/>
      <c r="AX505" s="107"/>
    </row>
    <row r="506" spans="1:50" ht="30.75" customHeight="1" hidden="1">
      <c r="A506" s="135"/>
      <c r="B506" s="13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4"/>
      <c r="AL506" s="125"/>
      <c r="AM506" s="125"/>
      <c r="AN506" s="125"/>
      <c r="AO506" s="125"/>
      <c r="AP506" s="125"/>
      <c r="AQ506" s="125"/>
      <c r="AR506" s="125"/>
      <c r="AS506" s="125"/>
      <c r="AT506" s="125"/>
      <c r="AU506" s="600"/>
      <c r="AV506" s="601"/>
      <c r="AW506" s="601"/>
      <c r="AX506" s="107"/>
    </row>
    <row r="507" spans="1:50" ht="30.75" customHeight="1" hidden="1">
      <c r="A507" s="135"/>
      <c r="B507" s="13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4"/>
      <c r="AL507" s="125"/>
      <c r="AM507" s="125"/>
      <c r="AN507" s="125"/>
      <c r="AO507" s="125"/>
      <c r="AP507" s="125"/>
      <c r="AQ507" s="125"/>
      <c r="AR507" s="125"/>
      <c r="AS507" s="125"/>
      <c r="AT507" s="125"/>
      <c r="AU507" s="600"/>
      <c r="AV507" s="601"/>
      <c r="AW507" s="601"/>
      <c r="AX507" s="107"/>
    </row>
    <row r="508" spans="1:50" ht="30.75" customHeight="1" hidden="1">
      <c r="A508" s="135"/>
      <c r="B508" s="13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4"/>
      <c r="AL508" s="125"/>
      <c r="AM508" s="125"/>
      <c r="AN508" s="125"/>
      <c r="AO508" s="125"/>
      <c r="AP508" s="125"/>
      <c r="AQ508" s="125"/>
      <c r="AR508" s="125"/>
      <c r="AS508" s="125"/>
      <c r="AT508" s="125"/>
      <c r="AU508" s="600"/>
      <c r="AV508" s="601"/>
      <c r="AW508" s="601"/>
      <c r="AX508" s="107"/>
    </row>
    <row r="509" spans="1:50" ht="30.75" customHeight="1" hidden="1">
      <c r="A509" s="135"/>
      <c r="B509" s="13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4"/>
      <c r="AL509" s="125"/>
      <c r="AM509" s="125"/>
      <c r="AN509" s="125"/>
      <c r="AO509" s="125"/>
      <c r="AP509" s="125"/>
      <c r="AQ509" s="125"/>
      <c r="AR509" s="125"/>
      <c r="AS509" s="125"/>
      <c r="AT509" s="125"/>
      <c r="AU509" s="600"/>
      <c r="AV509" s="601"/>
      <c r="AW509" s="601"/>
      <c r="AX509" s="107"/>
    </row>
    <row r="510" spans="1:50" ht="30.75" customHeight="1" hidden="1">
      <c r="A510" s="135"/>
      <c r="B510" s="13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4"/>
      <c r="AL510" s="125"/>
      <c r="AM510" s="125"/>
      <c r="AN510" s="125"/>
      <c r="AO510" s="125"/>
      <c r="AP510" s="125"/>
      <c r="AQ510" s="125"/>
      <c r="AR510" s="125"/>
      <c r="AS510" s="125"/>
      <c r="AT510" s="125"/>
      <c r="AU510" s="600"/>
      <c r="AV510" s="601"/>
      <c r="AW510" s="601"/>
      <c r="AX510" s="107"/>
    </row>
    <row r="511" spans="1:50" ht="30.75" customHeight="1" hidden="1">
      <c r="A511" s="135"/>
      <c r="B511" s="13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4"/>
      <c r="AL511" s="125"/>
      <c r="AM511" s="125"/>
      <c r="AN511" s="125"/>
      <c r="AO511" s="125"/>
      <c r="AP511" s="125"/>
      <c r="AQ511" s="125"/>
      <c r="AR511" s="125"/>
      <c r="AS511" s="125"/>
      <c r="AT511" s="125"/>
      <c r="AU511" s="600"/>
      <c r="AV511" s="601"/>
      <c r="AW511" s="601"/>
      <c r="AX511" s="107"/>
    </row>
    <row r="512" spans="1:50" ht="30.75" customHeight="1" hidden="1">
      <c r="A512" s="135"/>
      <c r="B512" s="13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4"/>
      <c r="AL512" s="125"/>
      <c r="AM512" s="125"/>
      <c r="AN512" s="125"/>
      <c r="AO512" s="125"/>
      <c r="AP512" s="125"/>
      <c r="AQ512" s="125"/>
      <c r="AR512" s="125"/>
      <c r="AS512" s="125"/>
      <c r="AT512" s="125"/>
      <c r="AU512" s="600"/>
      <c r="AV512" s="601"/>
      <c r="AW512" s="601"/>
      <c r="AX512" s="107"/>
    </row>
    <row r="513" spans="1:50" ht="30.75" customHeight="1" hidden="1">
      <c r="A513" s="135"/>
      <c r="B513" s="13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4"/>
      <c r="AL513" s="125"/>
      <c r="AM513" s="125"/>
      <c r="AN513" s="125"/>
      <c r="AO513" s="125"/>
      <c r="AP513" s="125"/>
      <c r="AQ513" s="125"/>
      <c r="AR513" s="125"/>
      <c r="AS513" s="125"/>
      <c r="AT513" s="125"/>
      <c r="AU513" s="600"/>
      <c r="AV513" s="601"/>
      <c r="AW513" s="601"/>
      <c r="AX513" s="107"/>
    </row>
    <row r="514" spans="1:50" ht="30.75" customHeight="1" hidden="1">
      <c r="A514" s="135"/>
      <c r="B514" s="13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4"/>
      <c r="AL514" s="125"/>
      <c r="AM514" s="125"/>
      <c r="AN514" s="125"/>
      <c r="AO514" s="125"/>
      <c r="AP514" s="125"/>
      <c r="AQ514" s="125"/>
      <c r="AR514" s="125"/>
      <c r="AS514" s="125"/>
      <c r="AT514" s="125"/>
      <c r="AU514" s="600"/>
      <c r="AV514" s="601"/>
      <c r="AW514" s="601"/>
      <c r="AX514" s="107"/>
    </row>
    <row r="515" spans="1:50" ht="30.75" customHeight="1" hidden="1">
      <c r="A515" s="135"/>
      <c r="B515" s="13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4"/>
      <c r="AL515" s="125"/>
      <c r="AM515" s="125"/>
      <c r="AN515" s="125"/>
      <c r="AO515" s="125"/>
      <c r="AP515" s="125"/>
      <c r="AQ515" s="125"/>
      <c r="AR515" s="125"/>
      <c r="AS515" s="125"/>
      <c r="AT515" s="125"/>
      <c r="AU515" s="600"/>
      <c r="AV515" s="601"/>
      <c r="AW515" s="601"/>
      <c r="AX515" s="107"/>
    </row>
    <row r="516" spans="1:50" ht="30.75" customHeight="1" hidden="1">
      <c r="A516" s="135"/>
      <c r="B516" s="13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4"/>
      <c r="AL516" s="125"/>
      <c r="AM516" s="125"/>
      <c r="AN516" s="125"/>
      <c r="AO516" s="125"/>
      <c r="AP516" s="125"/>
      <c r="AQ516" s="125"/>
      <c r="AR516" s="125"/>
      <c r="AS516" s="125"/>
      <c r="AT516" s="125"/>
      <c r="AU516" s="600"/>
      <c r="AV516" s="601"/>
      <c r="AW516" s="601"/>
      <c r="AX516" s="107"/>
    </row>
    <row r="517" spans="1:50" ht="30.75" customHeight="1" hidden="1">
      <c r="A517" s="135"/>
      <c r="B517" s="13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4"/>
      <c r="AL517" s="125"/>
      <c r="AM517" s="125"/>
      <c r="AN517" s="125"/>
      <c r="AO517" s="125"/>
      <c r="AP517" s="125"/>
      <c r="AQ517" s="125"/>
      <c r="AR517" s="125"/>
      <c r="AS517" s="125"/>
      <c r="AT517" s="125"/>
      <c r="AU517" s="600"/>
      <c r="AV517" s="601"/>
      <c r="AW517" s="601"/>
      <c r="AX517" s="107"/>
    </row>
    <row r="518" spans="1:50" ht="30.75" customHeight="1" hidden="1">
      <c r="A518" s="135"/>
      <c r="B518" s="13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4"/>
      <c r="AL518" s="125"/>
      <c r="AM518" s="125"/>
      <c r="AN518" s="125"/>
      <c r="AO518" s="125"/>
      <c r="AP518" s="125"/>
      <c r="AQ518" s="125"/>
      <c r="AR518" s="125"/>
      <c r="AS518" s="125"/>
      <c r="AT518" s="125"/>
      <c r="AU518" s="600"/>
      <c r="AV518" s="601"/>
      <c r="AW518" s="601"/>
      <c r="AX518" s="107"/>
    </row>
    <row r="519" spans="1:50" ht="30.75" customHeight="1" hidden="1">
      <c r="A519" s="135"/>
      <c r="B519" s="13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4"/>
      <c r="AL519" s="125"/>
      <c r="AM519" s="125"/>
      <c r="AN519" s="125"/>
      <c r="AO519" s="125"/>
      <c r="AP519" s="125"/>
      <c r="AQ519" s="125"/>
      <c r="AR519" s="125"/>
      <c r="AS519" s="125"/>
      <c r="AT519" s="125"/>
      <c r="AU519" s="600"/>
      <c r="AV519" s="601"/>
      <c r="AW519" s="601"/>
      <c r="AX519" s="107"/>
    </row>
    <row r="520" spans="1:50" ht="30.75" customHeight="1" hidden="1">
      <c r="A520" s="135"/>
      <c r="B520" s="13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4"/>
      <c r="AL520" s="125"/>
      <c r="AM520" s="125"/>
      <c r="AN520" s="125"/>
      <c r="AO520" s="125"/>
      <c r="AP520" s="125"/>
      <c r="AQ520" s="125"/>
      <c r="AR520" s="125"/>
      <c r="AS520" s="125"/>
      <c r="AT520" s="125"/>
      <c r="AU520" s="600"/>
      <c r="AV520" s="601"/>
      <c r="AW520" s="601"/>
      <c r="AX520" s="107"/>
    </row>
    <row r="521" spans="1:50" ht="30.75" customHeight="1" hidden="1">
      <c r="A521" s="135"/>
      <c r="B521" s="13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4"/>
      <c r="AL521" s="125"/>
      <c r="AM521" s="125"/>
      <c r="AN521" s="125"/>
      <c r="AO521" s="125"/>
      <c r="AP521" s="125"/>
      <c r="AQ521" s="125"/>
      <c r="AR521" s="125"/>
      <c r="AS521" s="125"/>
      <c r="AT521" s="125"/>
      <c r="AU521" s="600"/>
      <c r="AV521" s="601"/>
      <c r="AW521" s="601"/>
      <c r="AX521" s="107"/>
    </row>
    <row r="522" spans="1:50" ht="30.75" customHeight="1" hidden="1">
      <c r="A522" s="135"/>
      <c r="B522" s="13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4"/>
      <c r="AL522" s="125"/>
      <c r="AM522" s="125"/>
      <c r="AN522" s="125"/>
      <c r="AO522" s="125"/>
      <c r="AP522" s="125"/>
      <c r="AQ522" s="125"/>
      <c r="AR522" s="125"/>
      <c r="AS522" s="125"/>
      <c r="AT522" s="125"/>
      <c r="AU522" s="600"/>
      <c r="AV522" s="601"/>
      <c r="AW522" s="601"/>
      <c r="AX522" s="107"/>
    </row>
    <row r="523" spans="1:50" ht="30.75" customHeight="1" hidden="1">
      <c r="A523" s="135"/>
      <c r="B523" s="13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4"/>
      <c r="AL523" s="125"/>
      <c r="AM523" s="125"/>
      <c r="AN523" s="125"/>
      <c r="AO523" s="125"/>
      <c r="AP523" s="125"/>
      <c r="AQ523" s="125"/>
      <c r="AR523" s="125"/>
      <c r="AS523" s="125"/>
      <c r="AT523" s="125"/>
      <c r="AU523" s="600"/>
      <c r="AV523" s="601"/>
      <c r="AW523" s="601"/>
      <c r="AX523" s="107"/>
    </row>
    <row r="524" spans="1:50" ht="30.75" customHeight="1" hidden="1">
      <c r="A524" s="135"/>
      <c r="B524" s="13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4"/>
      <c r="AL524" s="125"/>
      <c r="AM524" s="125"/>
      <c r="AN524" s="125"/>
      <c r="AO524" s="125"/>
      <c r="AP524" s="125"/>
      <c r="AQ524" s="125"/>
      <c r="AR524" s="125"/>
      <c r="AS524" s="125"/>
      <c r="AT524" s="125"/>
      <c r="AU524" s="600"/>
      <c r="AV524" s="601"/>
      <c r="AW524" s="601"/>
      <c r="AX524" s="107"/>
    </row>
    <row r="525" spans="1:50" ht="30.75" customHeight="1" hidden="1">
      <c r="A525" s="135"/>
      <c r="B525" s="13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4"/>
      <c r="AL525" s="125"/>
      <c r="AM525" s="125"/>
      <c r="AN525" s="125"/>
      <c r="AO525" s="125"/>
      <c r="AP525" s="125"/>
      <c r="AQ525" s="125"/>
      <c r="AR525" s="125"/>
      <c r="AS525" s="125"/>
      <c r="AT525" s="125"/>
      <c r="AU525" s="600"/>
      <c r="AV525" s="601"/>
      <c r="AW525" s="601"/>
      <c r="AX525" s="107"/>
    </row>
    <row r="526" spans="1:50" ht="30.75" customHeight="1" hidden="1">
      <c r="A526" s="135"/>
      <c r="B526" s="13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4"/>
      <c r="AL526" s="125"/>
      <c r="AM526" s="125"/>
      <c r="AN526" s="125"/>
      <c r="AO526" s="125"/>
      <c r="AP526" s="125"/>
      <c r="AQ526" s="125"/>
      <c r="AR526" s="125"/>
      <c r="AS526" s="125"/>
      <c r="AT526" s="125"/>
      <c r="AU526" s="600"/>
      <c r="AV526" s="601"/>
      <c r="AW526" s="601"/>
      <c r="AX526" s="107"/>
    </row>
    <row r="527" spans="1:50" ht="30.75" customHeight="1" hidden="1">
      <c r="A527" s="135"/>
      <c r="B527" s="13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4"/>
      <c r="AL527" s="125"/>
      <c r="AM527" s="125"/>
      <c r="AN527" s="125"/>
      <c r="AO527" s="125"/>
      <c r="AP527" s="125"/>
      <c r="AQ527" s="125"/>
      <c r="AR527" s="125"/>
      <c r="AS527" s="125"/>
      <c r="AT527" s="125"/>
      <c r="AU527" s="600"/>
      <c r="AV527" s="601"/>
      <c r="AW527" s="601"/>
      <c r="AX527" s="107"/>
    </row>
    <row r="528" spans="1:50" ht="30.75" customHeight="1" hidden="1">
      <c r="A528" s="135"/>
      <c r="B528" s="13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4"/>
      <c r="AL528" s="125"/>
      <c r="AM528" s="125"/>
      <c r="AN528" s="125"/>
      <c r="AO528" s="125"/>
      <c r="AP528" s="125"/>
      <c r="AQ528" s="125"/>
      <c r="AR528" s="125"/>
      <c r="AS528" s="125"/>
      <c r="AT528" s="125"/>
      <c r="AU528" s="600"/>
      <c r="AV528" s="601"/>
      <c r="AW528" s="601"/>
      <c r="AX528" s="107"/>
    </row>
    <row r="529" spans="1:50" ht="30.75" customHeight="1" hidden="1">
      <c r="A529" s="135"/>
      <c r="B529" s="13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4"/>
      <c r="AL529" s="125"/>
      <c r="AM529" s="125"/>
      <c r="AN529" s="125"/>
      <c r="AO529" s="125"/>
      <c r="AP529" s="125"/>
      <c r="AQ529" s="125"/>
      <c r="AR529" s="125"/>
      <c r="AS529" s="125"/>
      <c r="AT529" s="125"/>
      <c r="AU529" s="600"/>
      <c r="AV529" s="601"/>
      <c r="AW529" s="601"/>
      <c r="AX529" s="107"/>
    </row>
    <row r="530" spans="1:50" ht="30.75" customHeight="1" hidden="1">
      <c r="A530" s="135"/>
      <c r="B530" s="13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4"/>
      <c r="AL530" s="125"/>
      <c r="AM530" s="125"/>
      <c r="AN530" s="125"/>
      <c r="AO530" s="125"/>
      <c r="AP530" s="125"/>
      <c r="AQ530" s="125"/>
      <c r="AR530" s="125"/>
      <c r="AS530" s="125"/>
      <c r="AT530" s="125"/>
      <c r="AU530" s="600"/>
      <c r="AV530" s="601"/>
      <c r="AW530" s="601"/>
      <c r="AX530" s="107"/>
    </row>
    <row r="531" spans="1:50" ht="30.75" customHeight="1" hidden="1">
      <c r="A531" s="135"/>
      <c r="B531" s="13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4"/>
      <c r="AL531" s="125"/>
      <c r="AM531" s="125"/>
      <c r="AN531" s="125"/>
      <c r="AO531" s="125"/>
      <c r="AP531" s="125"/>
      <c r="AQ531" s="125"/>
      <c r="AR531" s="125"/>
      <c r="AS531" s="125"/>
      <c r="AT531" s="125"/>
      <c r="AU531" s="600"/>
      <c r="AV531" s="601"/>
      <c r="AW531" s="601"/>
      <c r="AX531" s="107"/>
    </row>
    <row r="532" spans="1:50" ht="21"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21" customHeight="1">
      <c r="A533" s="27"/>
      <c r="B533" s="27" t="s">
        <v>21</v>
      </c>
      <c r="C533" s="27" t="s">
        <v>198</v>
      </c>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row>
    <row r="534" spans="1:50" ht="30.75" customHeight="1">
      <c r="A534" s="33"/>
      <c r="B534" s="33"/>
      <c r="C534" s="43" t="s">
        <v>40</v>
      </c>
      <c r="D534" s="43"/>
      <c r="E534" s="43"/>
      <c r="F534" s="43"/>
      <c r="G534" s="43"/>
      <c r="H534" s="43"/>
      <c r="I534" s="43"/>
      <c r="J534" s="43"/>
      <c r="K534" s="43"/>
      <c r="L534" s="43"/>
      <c r="M534" s="43" t="s">
        <v>41</v>
      </c>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4" t="s">
        <v>42</v>
      </c>
      <c r="AL534" s="43"/>
      <c r="AM534" s="43"/>
      <c r="AN534" s="43"/>
      <c r="AO534" s="43"/>
      <c r="AP534" s="43"/>
      <c r="AQ534" s="43" t="s">
        <v>31</v>
      </c>
      <c r="AR534" s="43"/>
      <c r="AS534" s="43"/>
      <c r="AT534" s="43"/>
      <c r="AU534" s="45" t="s">
        <v>32</v>
      </c>
      <c r="AV534" s="46"/>
      <c r="AW534" s="46"/>
      <c r="AX534" s="47"/>
    </row>
    <row r="535" spans="1:50" ht="30.75" customHeight="1">
      <c r="A535" s="33">
        <v>1</v>
      </c>
      <c r="B535" s="33">
        <v>1</v>
      </c>
      <c r="C535" s="34" t="s">
        <v>199</v>
      </c>
      <c r="D535" s="35"/>
      <c r="E535" s="35"/>
      <c r="F535" s="35"/>
      <c r="G535" s="35"/>
      <c r="H535" s="35"/>
      <c r="I535" s="35"/>
      <c r="J535" s="35"/>
      <c r="K535" s="35"/>
      <c r="L535" s="35"/>
      <c r="M535" s="35" t="s">
        <v>157</v>
      </c>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v>13</v>
      </c>
      <c r="AL535" s="37"/>
      <c r="AM535" s="37"/>
      <c r="AN535" s="37"/>
      <c r="AO535" s="37"/>
      <c r="AP535" s="37"/>
      <c r="AQ535" s="37">
        <v>1</v>
      </c>
      <c r="AR535" s="37"/>
      <c r="AS535" s="37"/>
      <c r="AT535" s="37"/>
      <c r="AU535" s="40">
        <f>21867469/22311622</f>
        <v>0.9800931998579037</v>
      </c>
      <c r="AV535" s="41"/>
      <c r="AW535" s="41"/>
      <c r="AX535" s="42"/>
    </row>
    <row r="536" spans="1:50" ht="30.75" customHeight="1" hidden="1">
      <c r="A536" s="135"/>
      <c r="B536" s="13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4"/>
      <c r="AL536" s="125"/>
      <c r="AM536" s="125"/>
      <c r="AN536" s="125"/>
      <c r="AO536" s="125"/>
      <c r="AP536" s="125"/>
      <c r="AQ536" s="125"/>
      <c r="AR536" s="125"/>
      <c r="AS536" s="125"/>
      <c r="AT536" s="125"/>
      <c r="AU536" s="600"/>
      <c r="AV536" s="601"/>
      <c r="AW536" s="601"/>
      <c r="AX536" s="107"/>
    </row>
    <row r="537" spans="1:50" ht="30.75" customHeight="1" hidden="1">
      <c r="A537" s="135"/>
      <c r="B537" s="13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4"/>
      <c r="AL537" s="125"/>
      <c r="AM537" s="125"/>
      <c r="AN537" s="125"/>
      <c r="AO537" s="125"/>
      <c r="AP537" s="125"/>
      <c r="AQ537" s="125"/>
      <c r="AR537" s="125"/>
      <c r="AS537" s="125"/>
      <c r="AT537" s="125"/>
      <c r="AU537" s="600"/>
      <c r="AV537" s="601"/>
      <c r="AW537" s="601"/>
      <c r="AX537" s="107"/>
    </row>
    <row r="538" spans="1:50" ht="30.75" customHeight="1" hidden="1">
      <c r="A538" s="135"/>
      <c r="B538" s="13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4"/>
      <c r="AL538" s="125"/>
      <c r="AM538" s="125"/>
      <c r="AN538" s="125"/>
      <c r="AO538" s="125"/>
      <c r="AP538" s="125"/>
      <c r="AQ538" s="125"/>
      <c r="AR538" s="125"/>
      <c r="AS538" s="125"/>
      <c r="AT538" s="125"/>
      <c r="AU538" s="600"/>
      <c r="AV538" s="601"/>
      <c r="AW538" s="601"/>
      <c r="AX538" s="107"/>
    </row>
    <row r="539" spans="1:50" ht="30.75" customHeight="1" hidden="1">
      <c r="A539" s="135"/>
      <c r="B539" s="13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4"/>
      <c r="AL539" s="125"/>
      <c r="AM539" s="125"/>
      <c r="AN539" s="125"/>
      <c r="AO539" s="125"/>
      <c r="AP539" s="125"/>
      <c r="AQ539" s="125"/>
      <c r="AR539" s="125"/>
      <c r="AS539" s="125"/>
      <c r="AT539" s="125"/>
      <c r="AU539" s="600"/>
      <c r="AV539" s="601"/>
      <c r="AW539" s="601"/>
      <c r="AX539" s="107"/>
    </row>
    <row r="540" spans="1:50" ht="30.75" customHeight="1" hidden="1">
      <c r="A540" s="135"/>
      <c r="B540" s="13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4"/>
      <c r="AL540" s="125"/>
      <c r="AM540" s="125"/>
      <c r="AN540" s="125"/>
      <c r="AO540" s="125"/>
      <c r="AP540" s="125"/>
      <c r="AQ540" s="125"/>
      <c r="AR540" s="125"/>
      <c r="AS540" s="125"/>
      <c r="AT540" s="125"/>
      <c r="AU540" s="600"/>
      <c r="AV540" s="601"/>
      <c r="AW540" s="601"/>
      <c r="AX540" s="107"/>
    </row>
    <row r="541" spans="1:50" ht="30.75" customHeight="1" hidden="1">
      <c r="A541" s="135"/>
      <c r="B541" s="13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4"/>
      <c r="AL541" s="125"/>
      <c r="AM541" s="125"/>
      <c r="AN541" s="125"/>
      <c r="AO541" s="125"/>
      <c r="AP541" s="125"/>
      <c r="AQ541" s="125"/>
      <c r="AR541" s="125"/>
      <c r="AS541" s="125"/>
      <c r="AT541" s="125"/>
      <c r="AU541" s="600"/>
      <c r="AV541" s="601"/>
      <c r="AW541" s="601"/>
      <c r="AX541" s="107"/>
    </row>
    <row r="542" spans="1:50" ht="30.75" customHeight="1" hidden="1">
      <c r="A542" s="135"/>
      <c r="B542" s="13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4"/>
      <c r="AL542" s="125"/>
      <c r="AM542" s="125"/>
      <c r="AN542" s="125"/>
      <c r="AO542" s="125"/>
      <c r="AP542" s="125"/>
      <c r="AQ542" s="125"/>
      <c r="AR542" s="125"/>
      <c r="AS542" s="125"/>
      <c r="AT542" s="125"/>
      <c r="AU542" s="600"/>
      <c r="AV542" s="601"/>
      <c r="AW542" s="601"/>
      <c r="AX542" s="107"/>
    </row>
    <row r="543" spans="1:50" ht="30.75" customHeight="1" hidden="1">
      <c r="A543" s="135"/>
      <c r="B543" s="13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4"/>
      <c r="AL543" s="125"/>
      <c r="AM543" s="125"/>
      <c r="AN543" s="125"/>
      <c r="AO543" s="125"/>
      <c r="AP543" s="125"/>
      <c r="AQ543" s="125"/>
      <c r="AR543" s="125"/>
      <c r="AS543" s="125"/>
      <c r="AT543" s="125"/>
      <c r="AU543" s="600"/>
      <c r="AV543" s="601"/>
      <c r="AW543" s="601"/>
      <c r="AX543" s="107"/>
    </row>
    <row r="544" spans="1:50" ht="30.75" customHeight="1" hidden="1">
      <c r="A544" s="135"/>
      <c r="B544" s="13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4"/>
      <c r="AL544" s="125"/>
      <c r="AM544" s="125"/>
      <c r="AN544" s="125"/>
      <c r="AO544" s="125"/>
      <c r="AP544" s="125"/>
      <c r="AQ544" s="125"/>
      <c r="AR544" s="125"/>
      <c r="AS544" s="125"/>
      <c r="AT544" s="125"/>
      <c r="AU544" s="600"/>
      <c r="AV544" s="601"/>
      <c r="AW544" s="601"/>
      <c r="AX544" s="107"/>
    </row>
    <row r="545" spans="1:50" ht="30.75" customHeight="1" hidden="1">
      <c r="A545" s="135"/>
      <c r="B545" s="13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4"/>
      <c r="AL545" s="125"/>
      <c r="AM545" s="125"/>
      <c r="AN545" s="125"/>
      <c r="AO545" s="125"/>
      <c r="AP545" s="125"/>
      <c r="AQ545" s="125"/>
      <c r="AR545" s="125"/>
      <c r="AS545" s="125"/>
      <c r="AT545" s="125"/>
      <c r="AU545" s="600"/>
      <c r="AV545" s="601"/>
      <c r="AW545" s="601"/>
      <c r="AX545" s="107"/>
    </row>
    <row r="546" spans="1:50" ht="30.75" customHeight="1" hidden="1">
      <c r="A546" s="135"/>
      <c r="B546" s="13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4"/>
      <c r="AL546" s="125"/>
      <c r="AM546" s="125"/>
      <c r="AN546" s="125"/>
      <c r="AO546" s="125"/>
      <c r="AP546" s="125"/>
      <c r="AQ546" s="125"/>
      <c r="AR546" s="125"/>
      <c r="AS546" s="125"/>
      <c r="AT546" s="125"/>
      <c r="AU546" s="600"/>
      <c r="AV546" s="601"/>
      <c r="AW546" s="601"/>
      <c r="AX546" s="107"/>
    </row>
    <row r="547" spans="1:50" ht="30.75" customHeight="1" hidden="1">
      <c r="A547" s="135"/>
      <c r="B547" s="13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4"/>
      <c r="AL547" s="125"/>
      <c r="AM547" s="125"/>
      <c r="AN547" s="125"/>
      <c r="AO547" s="125"/>
      <c r="AP547" s="125"/>
      <c r="AQ547" s="125"/>
      <c r="AR547" s="125"/>
      <c r="AS547" s="125"/>
      <c r="AT547" s="125"/>
      <c r="AU547" s="600"/>
      <c r="AV547" s="601"/>
      <c r="AW547" s="601"/>
      <c r="AX547" s="107"/>
    </row>
    <row r="548" spans="1:50" ht="30.75" customHeight="1" hidden="1">
      <c r="A548" s="135"/>
      <c r="B548" s="13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4"/>
      <c r="AL548" s="125"/>
      <c r="AM548" s="125"/>
      <c r="AN548" s="125"/>
      <c r="AO548" s="125"/>
      <c r="AP548" s="125"/>
      <c r="AQ548" s="125"/>
      <c r="AR548" s="125"/>
      <c r="AS548" s="125"/>
      <c r="AT548" s="125"/>
      <c r="AU548" s="600"/>
      <c r="AV548" s="601"/>
      <c r="AW548" s="601"/>
      <c r="AX548" s="107"/>
    </row>
    <row r="549" spans="1:50" ht="30.75" customHeight="1" hidden="1">
      <c r="A549" s="135"/>
      <c r="B549" s="13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4"/>
      <c r="AL549" s="125"/>
      <c r="AM549" s="125"/>
      <c r="AN549" s="125"/>
      <c r="AO549" s="125"/>
      <c r="AP549" s="125"/>
      <c r="AQ549" s="125"/>
      <c r="AR549" s="125"/>
      <c r="AS549" s="125"/>
      <c r="AT549" s="125"/>
      <c r="AU549" s="600"/>
      <c r="AV549" s="601"/>
      <c r="AW549" s="601"/>
      <c r="AX549" s="107"/>
    </row>
    <row r="550" spans="1:50" ht="30.75" customHeight="1" hidden="1">
      <c r="A550" s="135"/>
      <c r="B550" s="13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4"/>
      <c r="AL550" s="125"/>
      <c r="AM550" s="125"/>
      <c r="AN550" s="125"/>
      <c r="AO550" s="125"/>
      <c r="AP550" s="125"/>
      <c r="AQ550" s="125"/>
      <c r="AR550" s="125"/>
      <c r="AS550" s="125"/>
      <c r="AT550" s="125"/>
      <c r="AU550" s="600"/>
      <c r="AV550" s="601"/>
      <c r="AW550" s="601"/>
      <c r="AX550" s="107"/>
    </row>
    <row r="551" spans="1:50" ht="30.75" customHeight="1" hidden="1">
      <c r="A551" s="135"/>
      <c r="B551" s="13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4"/>
      <c r="AL551" s="125"/>
      <c r="AM551" s="125"/>
      <c r="AN551" s="125"/>
      <c r="AO551" s="125"/>
      <c r="AP551" s="125"/>
      <c r="AQ551" s="125"/>
      <c r="AR551" s="125"/>
      <c r="AS551" s="125"/>
      <c r="AT551" s="125"/>
      <c r="AU551" s="600"/>
      <c r="AV551" s="601"/>
      <c r="AW551" s="601"/>
      <c r="AX551" s="107"/>
    </row>
    <row r="552" spans="1:50" ht="30.75" customHeight="1" hidden="1">
      <c r="A552" s="135"/>
      <c r="B552" s="13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4"/>
      <c r="AL552" s="125"/>
      <c r="AM552" s="125"/>
      <c r="AN552" s="125"/>
      <c r="AO552" s="125"/>
      <c r="AP552" s="125"/>
      <c r="AQ552" s="125"/>
      <c r="AR552" s="125"/>
      <c r="AS552" s="125"/>
      <c r="AT552" s="125"/>
      <c r="AU552" s="600"/>
      <c r="AV552" s="601"/>
      <c r="AW552" s="601"/>
      <c r="AX552" s="107"/>
    </row>
    <row r="553" spans="1:50" ht="30.75" customHeight="1" hidden="1">
      <c r="A553" s="135"/>
      <c r="B553" s="13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4"/>
      <c r="AL553" s="125"/>
      <c r="AM553" s="125"/>
      <c r="AN553" s="125"/>
      <c r="AO553" s="125"/>
      <c r="AP553" s="125"/>
      <c r="AQ553" s="125"/>
      <c r="AR553" s="125"/>
      <c r="AS553" s="125"/>
      <c r="AT553" s="125"/>
      <c r="AU553" s="600"/>
      <c r="AV553" s="601"/>
      <c r="AW553" s="601"/>
      <c r="AX553" s="107"/>
    </row>
    <row r="554" spans="1:50" ht="30.75" customHeight="1" hidden="1">
      <c r="A554" s="135"/>
      <c r="B554" s="13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4"/>
      <c r="AL554" s="125"/>
      <c r="AM554" s="125"/>
      <c r="AN554" s="125"/>
      <c r="AO554" s="125"/>
      <c r="AP554" s="125"/>
      <c r="AQ554" s="125"/>
      <c r="AR554" s="125"/>
      <c r="AS554" s="125"/>
      <c r="AT554" s="125"/>
      <c r="AU554" s="600"/>
      <c r="AV554" s="601"/>
      <c r="AW554" s="601"/>
      <c r="AX554" s="107"/>
    </row>
    <row r="555" spans="1:50" ht="30.75" customHeight="1" hidden="1">
      <c r="A555" s="135"/>
      <c r="B555" s="13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4"/>
      <c r="AL555" s="125"/>
      <c r="AM555" s="125"/>
      <c r="AN555" s="125"/>
      <c r="AO555" s="125"/>
      <c r="AP555" s="125"/>
      <c r="AQ555" s="125"/>
      <c r="AR555" s="125"/>
      <c r="AS555" s="125"/>
      <c r="AT555" s="125"/>
      <c r="AU555" s="600"/>
      <c r="AV555" s="601"/>
      <c r="AW555" s="601"/>
      <c r="AX555" s="107"/>
    </row>
    <row r="556" spans="1:50" ht="30.75" customHeight="1" hidden="1">
      <c r="A556" s="135"/>
      <c r="B556" s="13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4"/>
      <c r="AL556" s="125"/>
      <c r="AM556" s="125"/>
      <c r="AN556" s="125"/>
      <c r="AO556" s="125"/>
      <c r="AP556" s="125"/>
      <c r="AQ556" s="125"/>
      <c r="AR556" s="125"/>
      <c r="AS556" s="125"/>
      <c r="AT556" s="125"/>
      <c r="AU556" s="600"/>
      <c r="AV556" s="601"/>
      <c r="AW556" s="601"/>
      <c r="AX556" s="107"/>
    </row>
    <row r="557" spans="1:50" ht="30.75" customHeight="1" hidden="1">
      <c r="A557" s="135"/>
      <c r="B557" s="13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4"/>
      <c r="AL557" s="125"/>
      <c r="AM557" s="125"/>
      <c r="AN557" s="125"/>
      <c r="AO557" s="125"/>
      <c r="AP557" s="125"/>
      <c r="AQ557" s="125"/>
      <c r="AR557" s="125"/>
      <c r="AS557" s="125"/>
      <c r="AT557" s="125"/>
      <c r="AU557" s="600"/>
      <c r="AV557" s="601"/>
      <c r="AW557" s="601"/>
      <c r="AX557" s="107"/>
    </row>
    <row r="558" spans="1:50" ht="30.75" customHeight="1" hidden="1">
      <c r="A558" s="135"/>
      <c r="B558" s="13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4"/>
      <c r="AL558" s="125"/>
      <c r="AM558" s="125"/>
      <c r="AN558" s="125"/>
      <c r="AO558" s="125"/>
      <c r="AP558" s="125"/>
      <c r="AQ558" s="125"/>
      <c r="AR558" s="125"/>
      <c r="AS558" s="125"/>
      <c r="AT558" s="125"/>
      <c r="AU558" s="600"/>
      <c r="AV558" s="601"/>
      <c r="AW558" s="601"/>
      <c r="AX558" s="107"/>
    </row>
    <row r="559" spans="1:50" ht="30.75" customHeight="1" hidden="1">
      <c r="A559" s="135"/>
      <c r="B559" s="13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4"/>
      <c r="AL559" s="125"/>
      <c r="AM559" s="125"/>
      <c r="AN559" s="125"/>
      <c r="AO559" s="125"/>
      <c r="AP559" s="125"/>
      <c r="AQ559" s="125"/>
      <c r="AR559" s="125"/>
      <c r="AS559" s="125"/>
      <c r="AT559" s="125"/>
      <c r="AU559" s="600"/>
      <c r="AV559" s="601"/>
      <c r="AW559" s="601"/>
      <c r="AX559" s="107"/>
    </row>
    <row r="560" spans="1:50" ht="30.75" customHeight="1" hidden="1">
      <c r="A560" s="135"/>
      <c r="B560" s="13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4"/>
      <c r="AL560" s="125"/>
      <c r="AM560" s="125"/>
      <c r="AN560" s="125"/>
      <c r="AO560" s="125"/>
      <c r="AP560" s="125"/>
      <c r="AQ560" s="125"/>
      <c r="AR560" s="125"/>
      <c r="AS560" s="125"/>
      <c r="AT560" s="125"/>
      <c r="AU560" s="600"/>
      <c r="AV560" s="601"/>
      <c r="AW560" s="601"/>
      <c r="AX560" s="107"/>
    </row>
    <row r="561" spans="1:50" ht="30.75" customHeight="1" hidden="1">
      <c r="A561" s="135"/>
      <c r="B561" s="13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4"/>
      <c r="AL561" s="125"/>
      <c r="AM561" s="125"/>
      <c r="AN561" s="125"/>
      <c r="AO561" s="125"/>
      <c r="AP561" s="125"/>
      <c r="AQ561" s="125"/>
      <c r="AR561" s="125"/>
      <c r="AS561" s="125"/>
      <c r="AT561" s="125"/>
      <c r="AU561" s="600"/>
      <c r="AV561" s="601"/>
      <c r="AW561" s="601"/>
      <c r="AX561" s="107"/>
    </row>
    <row r="562" spans="1:50" ht="30.75" customHeight="1" hidden="1">
      <c r="A562" s="135"/>
      <c r="B562" s="13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4"/>
      <c r="AL562" s="125"/>
      <c r="AM562" s="125"/>
      <c r="AN562" s="125"/>
      <c r="AO562" s="125"/>
      <c r="AP562" s="125"/>
      <c r="AQ562" s="125"/>
      <c r="AR562" s="125"/>
      <c r="AS562" s="125"/>
      <c r="AT562" s="125"/>
      <c r="AU562" s="600"/>
      <c r="AV562" s="601"/>
      <c r="AW562" s="601"/>
      <c r="AX562" s="107"/>
    </row>
    <row r="563" spans="1:50" ht="30.75" customHeight="1" hidden="1">
      <c r="A563" s="135"/>
      <c r="B563" s="13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4"/>
      <c r="AL563" s="125"/>
      <c r="AM563" s="125"/>
      <c r="AN563" s="125"/>
      <c r="AO563" s="125"/>
      <c r="AP563" s="125"/>
      <c r="AQ563" s="125"/>
      <c r="AR563" s="125"/>
      <c r="AS563" s="125"/>
      <c r="AT563" s="125"/>
      <c r="AU563" s="600"/>
      <c r="AV563" s="601"/>
      <c r="AW563" s="601"/>
      <c r="AX563" s="107"/>
    </row>
    <row r="564" spans="1:50" ht="30.75" customHeight="1" hidden="1">
      <c r="A564" s="135"/>
      <c r="B564" s="13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4"/>
      <c r="AL564" s="125"/>
      <c r="AM564" s="125"/>
      <c r="AN564" s="125"/>
      <c r="AO564" s="125"/>
      <c r="AP564" s="125"/>
      <c r="AQ564" s="125"/>
      <c r="AR564" s="125"/>
      <c r="AS564" s="125"/>
      <c r="AT564" s="125"/>
      <c r="AU564" s="600"/>
      <c r="AV564" s="601"/>
      <c r="AW564" s="601"/>
      <c r="AX564" s="107"/>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sheetData>
  <sheetProtection/>
  <mergeCells count="1504">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T40:AX40"/>
    <mergeCell ref="AT33:AX33"/>
    <mergeCell ref="A33:F41"/>
    <mergeCell ref="G33:X33"/>
    <mergeCell ref="AB33:AD33"/>
    <mergeCell ref="AE33:AI33"/>
    <mergeCell ref="G34:X35"/>
    <mergeCell ref="AO41:AS41"/>
    <mergeCell ref="Y34:AA34"/>
    <mergeCell ref="AB34:AD34"/>
    <mergeCell ref="AO22:AS22"/>
    <mergeCell ref="AJ33:AN33"/>
    <mergeCell ref="AO33:AS33"/>
    <mergeCell ref="Y33:AA33"/>
    <mergeCell ref="AO32:AS32"/>
    <mergeCell ref="AO34:AS34"/>
    <mergeCell ref="AJ29:AN29"/>
    <mergeCell ref="AO29:AS29"/>
    <mergeCell ref="Y23:AA23"/>
    <mergeCell ref="AJ24:AN24"/>
    <mergeCell ref="AO40:AS40"/>
    <mergeCell ref="AB23:AD23"/>
    <mergeCell ref="AE23:AI23"/>
    <mergeCell ref="AJ23:AN23"/>
    <mergeCell ref="Y22:AA22"/>
    <mergeCell ref="AT22:AX22"/>
    <mergeCell ref="AO23:AS23"/>
    <mergeCell ref="AT23:AX23"/>
    <mergeCell ref="AO24:AS24"/>
    <mergeCell ref="AT24:AX24"/>
    <mergeCell ref="AD15:AJ15"/>
    <mergeCell ref="AK15:AQ15"/>
    <mergeCell ref="AR15:AX15"/>
    <mergeCell ref="I14:O14"/>
    <mergeCell ref="P16:V16"/>
    <mergeCell ref="W14:AC14"/>
    <mergeCell ref="AD14:AJ14"/>
    <mergeCell ref="AK14:AQ14"/>
    <mergeCell ref="AR14:AX14"/>
    <mergeCell ref="I15:O15"/>
    <mergeCell ref="X48:AX48"/>
    <mergeCell ref="A71:AX71"/>
    <mergeCell ref="AG52:AX52"/>
    <mergeCell ref="R48:W48"/>
    <mergeCell ref="L48:Q48"/>
    <mergeCell ref="C48:K48"/>
    <mergeCell ref="AD55:AF55"/>
    <mergeCell ref="AD56:AF56"/>
    <mergeCell ref="AD61:AF61"/>
    <mergeCell ref="AD64:AF64"/>
    <mergeCell ref="A77:AX77"/>
    <mergeCell ref="A56:B61"/>
    <mergeCell ref="C66:F66"/>
    <mergeCell ref="G66:S66"/>
    <mergeCell ref="C70:F70"/>
    <mergeCell ref="G70:AX70"/>
    <mergeCell ref="AD62:AF62"/>
    <mergeCell ref="AD63:AF63"/>
    <mergeCell ref="AD57:AF57"/>
    <mergeCell ref="C62:AC62"/>
    <mergeCell ref="A82:F113"/>
    <mergeCell ref="T67:AF67"/>
    <mergeCell ref="T68:AF68"/>
    <mergeCell ref="G68:S68"/>
    <mergeCell ref="AI80:AP80"/>
    <mergeCell ref="AK436:AP436"/>
    <mergeCell ref="A74:E74"/>
    <mergeCell ref="A69:B70"/>
    <mergeCell ref="A65:B68"/>
    <mergeCell ref="AD65:AF65"/>
    <mergeCell ref="AQ80:AX80"/>
    <mergeCell ref="AG53:AX55"/>
    <mergeCell ref="AG65:AX68"/>
    <mergeCell ref="T66:AF66"/>
    <mergeCell ref="C68:F68"/>
    <mergeCell ref="G67:S67"/>
    <mergeCell ref="AG56:AX61"/>
    <mergeCell ref="A75:AX75"/>
    <mergeCell ref="A62:B64"/>
    <mergeCell ref="AG62:AX64"/>
    <mergeCell ref="AD58:AF58"/>
    <mergeCell ref="C58:AC58"/>
    <mergeCell ref="C53:AC53"/>
    <mergeCell ref="S80:Z80"/>
    <mergeCell ref="M436:AJ436"/>
    <mergeCell ref="C64:AC64"/>
    <mergeCell ref="G116:K116"/>
    <mergeCell ref="L116:X116"/>
    <mergeCell ref="A73:AX73"/>
    <mergeCell ref="K80:R80"/>
    <mergeCell ref="AA80:AH80"/>
    <mergeCell ref="AQ436:AT436"/>
    <mergeCell ref="A80:B80"/>
    <mergeCell ref="C65:AC65"/>
    <mergeCell ref="C69:F69"/>
    <mergeCell ref="G69:AX69"/>
    <mergeCell ref="A115:F158"/>
    <mergeCell ref="A436:B436"/>
    <mergeCell ref="C436:L436"/>
    <mergeCell ref="C80:J80"/>
    <mergeCell ref="C56:AC56"/>
    <mergeCell ref="C57:AC57"/>
    <mergeCell ref="A79:AX79"/>
    <mergeCell ref="A78:AX78"/>
    <mergeCell ref="F74:AX74"/>
    <mergeCell ref="F76:AX76"/>
    <mergeCell ref="A76:E76"/>
    <mergeCell ref="C63:AC63"/>
    <mergeCell ref="C67:F67"/>
    <mergeCell ref="AD59:AF59"/>
    <mergeCell ref="A435:B435"/>
    <mergeCell ref="C435:L435"/>
    <mergeCell ref="M435:AJ435"/>
    <mergeCell ref="AK435:AP435"/>
    <mergeCell ref="AQ435:AT435"/>
    <mergeCell ref="G115:AB115"/>
    <mergeCell ref="AC115:AX115"/>
    <mergeCell ref="Y116:AB116"/>
    <mergeCell ref="AC116:AG116"/>
    <mergeCell ref="AH116:AT116"/>
    <mergeCell ref="AP1:AV1"/>
    <mergeCell ref="AJ2:AP2"/>
    <mergeCell ref="AQ2:AX2"/>
    <mergeCell ref="C59:AC59"/>
    <mergeCell ref="C61:AC6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W16:AC16"/>
    <mergeCell ref="AD16:AJ16"/>
    <mergeCell ref="AK16:AQ16"/>
    <mergeCell ref="W13:AC13"/>
    <mergeCell ref="AR16:AX16"/>
    <mergeCell ref="P15:V15"/>
    <mergeCell ref="W15:AC15"/>
    <mergeCell ref="AO21:AS21"/>
    <mergeCell ref="AT21:AX21"/>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G18:O18"/>
    <mergeCell ref="AK18:AQ18"/>
    <mergeCell ref="W18:AC18"/>
    <mergeCell ref="Y20:AA20"/>
    <mergeCell ref="AB20:AD20"/>
    <mergeCell ref="AE20:AI20"/>
    <mergeCell ref="AJ20:AN20"/>
    <mergeCell ref="AB22:AD22"/>
    <mergeCell ref="AE22:AI22"/>
    <mergeCell ref="AD18:AJ18"/>
    <mergeCell ref="AJ22:AN22"/>
    <mergeCell ref="A20:F23"/>
    <mergeCell ref="AO20:AS20"/>
    <mergeCell ref="AT20:AX20"/>
    <mergeCell ref="G21:X23"/>
    <mergeCell ref="Y21:AA21"/>
    <mergeCell ref="AB21:AD21"/>
    <mergeCell ref="AE21:AI21"/>
    <mergeCell ref="AJ21:AN21"/>
    <mergeCell ref="G20:X20"/>
    <mergeCell ref="A24:F32"/>
    <mergeCell ref="G24:X24"/>
    <mergeCell ref="Y24:AA24"/>
    <mergeCell ref="AB24:AD24"/>
    <mergeCell ref="AE24:AI24"/>
    <mergeCell ref="AE32:AI32"/>
    <mergeCell ref="AB31:AD32"/>
    <mergeCell ref="G27:X28"/>
    <mergeCell ref="AE27:AI27"/>
    <mergeCell ref="G29:X30"/>
    <mergeCell ref="AE29:AI29"/>
    <mergeCell ref="AT32:AX32"/>
    <mergeCell ref="AE31:AI31"/>
    <mergeCell ref="AJ31:AN31"/>
    <mergeCell ref="AO31:AS31"/>
    <mergeCell ref="AO30:AS30"/>
    <mergeCell ref="G31:X32"/>
    <mergeCell ref="AT31:AX31"/>
    <mergeCell ref="Y25:AA32"/>
    <mergeCell ref="C45:K45"/>
    <mergeCell ref="AT30:AX30"/>
    <mergeCell ref="AB29:AD30"/>
    <mergeCell ref="C42:K42"/>
    <mergeCell ref="L42:Q42"/>
    <mergeCell ref="R42:W42"/>
    <mergeCell ref="X42:AX42"/>
    <mergeCell ref="AT34:AX34"/>
    <mergeCell ref="Y35:AA35"/>
    <mergeCell ref="AB35:AD35"/>
    <mergeCell ref="X43:AX43"/>
    <mergeCell ref="R46:W46"/>
    <mergeCell ref="X46:AX46"/>
    <mergeCell ref="L44:Q44"/>
    <mergeCell ref="R44:W44"/>
    <mergeCell ref="X44:AX44"/>
    <mergeCell ref="L45:Q45"/>
    <mergeCell ref="R45:W45"/>
    <mergeCell ref="X45:AX45"/>
    <mergeCell ref="C44:K44"/>
    <mergeCell ref="X49:AX49"/>
    <mergeCell ref="A42:B49"/>
    <mergeCell ref="C46:K46"/>
    <mergeCell ref="L46:Q46"/>
    <mergeCell ref="C43:K43"/>
    <mergeCell ref="L43:Q43"/>
    <mergeCell ref="C49:K49"/>
    <mergeCell ref="L49:Q49"/>
    <mergeCell ref="R43:W43"/>
    <mergeCell ref="A53:B55"/>
    <mergeCell ref="A51:AX51"/>
    <mergeCell ref="C47:K47"/>
    <mergeCell ref="L47:Q47"/>
    <mergeCell ref="R47:W47"/>
    <mergeCell ref="X47:AX47"/>
    <mergeCell ref="C54:AC54"/>
    <mergeCell ref="C55:AC55"/>
    <mergeCell ref="AD53:AF53"/>
    <mergeCell ref="AD54:AF54"/>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U158:AX158"/>
    <mergeCell ref="G157:K157"/>
    <mergeCell ref="L157:X157"/>
    <mergeCell ref="Y157:AB157"/>
    <mergeCell ref="AC157:AG157"/>
    <mergeCell ref="AH157:AT157"/>
    <mergeCell ref="AU157:AX157"/>
    <mergeCell ref="AU403:AX403"/>
    <mergeCell ref="A402:B402"/>
    <mergeCell ref="C402:L402"/>
    <mergeCell ref="M402:AJ402"/>
    <mergeCell ref="AK402:AP402"/>
    <mergeCell ref="AQ402:AT402"/>
    <mergeCell ref="AU402:AX402"/>
    <mergeCell ref="A403:B403"/>
    <mergeCell ref="C403:L403"/>
    <mergeCell ref="M403:AJ403"/>
    <mergeCell ref="AK403:AP403"/>
    <mergeCell ref="G158:K158"/>
    <mergeCell ref="L158:X158"/>
    <mergeCell ref="Y158:AB158"/>
    <mergeCell ref="AC158:AG158"/>
    <mergeCell ref="AH158:AT158"/>
    <mergeCell ref="AQ403:AT403"/>
    <mergeCell ref="AE35:AI35"/>
    <mergeCell ref="AU436:AX436"/>
    <mergeCell ref="AU435:AX435"/>
    <mergeCell ref="R49:W49"/>
    <mergeCell ref="A3:AN3"/>
    <mergeCell ref="AO3:AX3"/>
    <mergeCell ref="C60:AC60"/>
    <mergeCell ref="AD60:AF60"/>
    <mergeCell ref="A72:AX72"/>
    <mergeCell ref="AD52:AF52"/>
    <mergeCell ref="AJ35:AN35"/>
    <mergeCell ref="AO35:AS35"/>
    <mergeCell ref="AT35:AX35"/>
    <mergeCell ref="AJ34:AN34"/>
    <mergeCell ref="G36:X37"/>
    <mergeCell ref="Y36:AA36"/>
    <mergeCell ref="AB36:AD36"/>
    <mergeCell ref="AE36:AI36"/>
    <mergeCell ref="AJ36:AN36"/>
    <mergeCell ref="AE34:AI34"/>
    <mergeCell ref="AO38:AS38"/>
    <mergeCell ref="AT36:AX36"/>
    <mergeCell ref="Y37:AA37"/>
    <mergeCell ref="AB37:AD37"/>
    <mergeCell ref="AE37:AI37"/>
    <mergeCell ref="AJ37:AN37"/>
    <mergeCell ref="AT37:AX37"/>
    <mergeCell ref="G25:X26"/>
    <mergeCell ref="AE25:AI25"/>
    <mergeCell ref="AJ25:AN25"/>
    <mergeCell ref="AO25:AS25"/>
    <mergeCell ref="AT29:AX29"/>
    <mergeCell ref="AE30:AI30"/>
    <mergeCell ref="AT27:AX27"/>
    <mergeCell ref="AE28:AI28"/>
    <mergeCell ref="AJ26:AN26"/>
    <mergeCell ref="AO26:AS26"/>
    <mergeCell ref="AU469:AX469"/>
    <mergeCell ref="AT38:AX38"/>
    <mergeCell ref="AE39:AI39"/>
    <mergeCell ref="AJ39:AN39"/>
    <mergeCell ref="AO39:AS39"/>
    <mergeCell ref="AJ28:AN28"/>
    <mergeCell ref="AO28:AS28"/>
    <mergeCell ref="AT28:AX28"/>
    <mergeCell ref="AO36:AS36"/>
    <mergeCell ref="AO37:AS37"/>
    <mergeCell ref="A469:B469"/>
    <mergeCell ref="C469:L469"/>
    <mergeCell ref="M469:AJ469"/>
    <mergeCell ref="AK469:AP469"/>
    <mergeCell ref="AQ469:AT469"/>
    <mergeCell ref="AJ30:AN30"/>
    <mergeCell ref="Y39:AA39"/>
    <mergeCell ref="AB39:AD39"/>
    <mergeCell ref="AT39:AX39"/>
    <mergeCell ref="G38:X39"/>
    <mergeCell ref="AB25:AD26"/>
    <mergeCell ref="AB27:AD28"/>
    <mergeCell ref="AT25:AX25"/>
    <mergeCell ref="AE26:AI26"/>
    <mergeCell ref="AJ27:AN27"/>
    <mergeCell ref="AO27:AS27"/>
    <mergeCell ref="AT26:AX26"/>
    <mergeCell ref="AJ32:AN32"/>
    <mergeCell ref="A468:B468"/>
    <mergeCell ref="C468:L468"/>
    <mergeCell ref="M468:AJ468"/>
    <mergeCell ref="AK468:AP468"/>
    <mergeCell ref="AQ468:AT468"/>
    <mergeCell ref="Y38:AA38"/>
    <mergeCell ref="AB38:AD38"/>
    <mergeCell ref="AE38:AI38"/>
    <mergeCell ref="AJ38:AN38"/>
    <mergeCell ref="AU468:AX468"/>
    <mergeCell ref="Y40:AA40"/>
    <mergeCell ref="AB40:AD40"/>
    <mergeCell ref="AE40:AI40"/>
    <mergeCell ref="AJ40:AN40"/>
    <mergeCell ref="Y41:AA41"/>
    <mergeCell ref="AB41:AD41"/>
    <mergeCell ref="AE41:AI41"/>
    <mergeCell ref="AJ41:AN41"/>
    <mergeCell ref="C52:AC52"/>
    <mergeCell ref="AQ502:AT502"/>
    <mergeCell ref="AU502:AX502"/>
    <mergeCell ref="AT41:AX41"/>
    <mergeCell ref="A501:B501"/>
    <mergeCell ref="C501:L501"/>
    <mergeCell ref="M501:AJ501"/>
    <mergeCell ref="AK501:AP501"/>
    <mergeCell ref="AQ501:AT501"/>
    <mergeCell ref="AU501:AX501"/>
    <mergeCell ref="G40:X41"/>
    <mergeCell ref="AU535:AX535"/>
    <mergeCell ref="A534:B534"/>
    <mergeCell ref="C534:L534"/>
    <mergeCell ref="M534:AJ534"/>
    <mergeCell ref="AK534:AP534"/>
    <mergeCell ref="AQ534:AT534"/>
    <mergeCell ref="AU534:AX534"/>
    <mergeCell ref="P14:V14"/>
    <mergeCell ref="A535:B535"/>
    <mergeCell ref="C535:L535"/>
    <mergeCell ref="M535:AJ535"/>
    <mergeCell ref="AK535:AP535"/>
    <mergeCell ref="AQ535:AT535"/>
    <mergeCell ref="A502:B502"/>
    <mergeCell ref="C502:L502"/>
    <mergeCell ref="M502:AJ502"/>
    <mergeCell ref="AK502:AP502"/>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&amp;R事業番号039</oddHeader>
  </headerFooter>
  <rowBreaks count="4" manualBreakCount="4">
    <brk id="23" max="255" man="1"/>
    <brk id="50" max="49" man="1"/>
    <brk id="8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2014-09-10T07:17:34Z</dcterms:modified>
  <cp:category/>
  <cp:version/>
  <cp:contentType/>
  <cp:contentStatus/>
</cp:coreProperties>
</file>