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8" i="6" l="1"/>
  <c r="AL848" i="3" l="1"/>
  <c r="AL845" i="3"/>
  <c r="Y864" i="3"/>
  <c r="Y863" i="3"/>
  <c r="Y862" i="3"/>
  <c r="Y861" i="3"/>
  <c r="Y860" i="3"/>
  <c r="Y859" i="3"/>
  <c r="Y858" i="3"/>
  <c r="Y847" i="3"/>
  <c r="Y846" i="3"/>
  <c r="AL839" i="3" l="1"/>
  <c r="AL838" i="3"/>
  <c r="AL837"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<sst xmlns="http://schemas.openxmlformats.org/spreadsheetml/2006/main" count="3299" uniqueCount="918">
  <si>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</si>
  <si>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</si>
  <si>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</si>
  <si>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</si>
  <si>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</si>
  <si>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</si>
  <si>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</si>
  <si>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</si>
  <si>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</si>
  <si>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</si>
  <si>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</si>
  <si>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</si>
  <si>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</si>
  <si>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</si>
  <si>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</si>
  <si>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</si>
  <si>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</si>
  <si>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</si>
  <si>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</si>
  <si>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</si>
  <si>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</si>
  <si>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</si>
  <si>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</si>
  <si>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</si>
  <si>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</si>
  <si>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</si>
  <si>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</si>
  <si>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</si>
  <si>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</si>
  <si>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</si>
  <si>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</si>
  <si>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</si>
  <si>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</si>
  <si>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</si>
  <si>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</si>
  <si>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</si>
  <si>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</si>
  <si>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</si>
  <si>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</si>
  <si>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</si>
  <si>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</si>
  <si>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</si>
  <si>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</si>
  <si>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</si>
  <si>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</si>
  <si>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</si>
  <si>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</si>
  <si>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</si>
  <si>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</si>
  <si>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</si>
  <si>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</si>
  <si>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</si>
  <si>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</si>
  <si>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</si>
  <si>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</si>
  <si>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</si>
  <si>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</si>
  <si>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</si>
  <si>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</si>
  <si>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</si>
  <si>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</si>
  <si>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</si>
  <si>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</si>
  <si>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</si>
  <si>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</si>
  <si>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</si>
  <si>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</si>
  <si>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</si>
  <si>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</si>
  <si>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</si>
  <si>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</si>
  <si>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</si>
  <si>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</si>
  <si>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</si>
  <si>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</si>
  <si>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</si>
  <si>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</si>
  <si>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</si>
  <si>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</si>
  <si>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</si>
  <si>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</si>
  <si>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</si>
  <si>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</si>
  <si>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</si>
  <si>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</si>
  <si>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</si>
  <si>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</si>
  <si>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</si>
  <si>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</si>
  <si>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</si>
  <si>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</si>
  <si>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</si>
  <si>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</si>
  <si>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</si>
  <si>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</si>
  <si>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</si>
  <si>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</si>
  <si>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</si>
  <si>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</si>
  <si>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</si>
  <si>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</si>
  <si>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</si>
  <si>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</si>
  <si>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</si>
  <si>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</si>
  <si>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</si>
  <si>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</si>
  <si>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</si>
  <si>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</si>
  <si>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</si>
  <si>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</si>
  <si>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</si>
  <si>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</si>
  <si>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</si>
  <si>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</si>
  <si>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</si>
  <si>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</si>
  <si>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</si>
  <si>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</si>
  <si>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</si>
  <si>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</si>
  <si>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</si>
  <si>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</si>
  <si>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</si>
  <si>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</si>
  <si>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</si>
  <si>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</si>
  <si>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</si>
  <si>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</si>
  <si>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</si>
  <si>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</si>
  <si>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</si>
  <si>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</si>
  <si>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</si>
  <si>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</si>
  <si>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</si>
  <si>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</si>
  <si>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</si>
  <si>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</si>
  <si>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</si>
  <si>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</si>
  <si>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</si>
  <si>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</si>
  <si>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</si>
  <si>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</si>
  <si>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</si>
  <si>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</si>
  <si>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</si>
  <si>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</si>
  <si>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</si>
  <si>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</si>
  <si>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</si>
  <si>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</si>
  <si>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</si>
  <si>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</si>
  <si>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</si>
  <si>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</si>
  <si>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</si>
  <si>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</si>
  <si>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</si>
  <si>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</si>
  <si>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</si>
  <si>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</si>
  <si>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</si>
  <si>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</si>
  <si>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</si>
  <si>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</si>
  <si>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</si>
  <si>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</si>
  <si>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</si>
  <si>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</si>
  <si>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</si>
  <si>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</si>
  <si>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</si>
  <si>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</si>
  <si>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</si>
  <si>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</si>
  <si>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</si>
  <si>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</si>
  <si>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</si>
  <si>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</si>
  <si>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</si>
  <si>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</si>
  <si>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</si>
  <si>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</si>
  <si>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</si>
  <si>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</si>
  <si>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</si>
  <si>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</si>
  <si>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</si>
  <si>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</si>
  <si>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</si>
  <si>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</si>
  <si>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</si>
  <si>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</si>
  <si>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</si>
  <si>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</si>
  <si>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</si>
  <si>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</si>
  <si>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</si>
  <si>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</si>
  <si>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</si>
  <si>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</si>
  <si>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</si>
  <si>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</si>
  <si>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</si>
  <si>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</si>
  <si>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</si>
  <si>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</si>
  <si>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</si>
  <si>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</si>
  <si>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</si>
  <si>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</si>
  <si>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</si>
  <si>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</si>
  <si>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</si>
  <si>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</si>
  <si>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</si>
  <si>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</si>
  <si>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</si>
  <si>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</si>
  <si>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</si>
  <si>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</si>
  <si>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</si>
  <si>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</si>
  <si>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</si>
  <si>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</si>
  <si>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</si>
  <si>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</si>
  <si>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</si>
  <si>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</si>
  <si>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</si>
  <si>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</si>
  <si>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</si>
  <si>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</si>
  <si>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</si>
  <si>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</si>
  <si>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</si>
  <si>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</si>
  <si>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</si>
  <si>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</si>
  <si>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</si>
  <si>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</si>
  <si>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</si>
  <si>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</si>
  <si>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</si>
  <si>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</si>
  <si>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</si>
  <si>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</si>
  <si>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</si>
  <si>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</si>
  <si>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</si>
  <si>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</si>
  <si>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</si>
  <si>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</si>
  <si>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</si>
  <si>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</si>
  <si>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</si>
  <si>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</si>
  <si>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</si>
  <si>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</si>
  <si>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</si>
  <si>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</si>
  <si>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</si>
  <si>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</si>
  <si>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</si>
  <si>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</si>
  <si>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</si>
  <si>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</si>
  <si>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</si>
  <si>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</si>
  <si>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</si>
  <si>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</si>
  <si>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</si>
  <si>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</si>
  <si>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</si>
  <si>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</si>
  <si>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</si>
  <si>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</si>
  <si>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</si>
  <si>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</si>
  <si>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</si>
  <si>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</si>
  <si>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</si>
  <si>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</si>
  <si>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</si>
  <si>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</si>
  <si>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</si>
  <si>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</si>
  <si>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</si>
  <si>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</si>
  <si>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</si>
  <si>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</si>
  <si>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</si>
  <si>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</si>
  <si>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</si>
  <si>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</si>
  <si>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</si>
  <si>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</si>
  <si>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</si>
  <si>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</si>
  <si>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</si>
  <si>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</si>
  <si>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</si>
  <si>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</si>
  <si>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</si>
  <si>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</si>
  <si>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</si>
  <si>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</si>
  <si>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</si>
  <si>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</si>
  <si>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</si>
  <si>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</si>
  <si>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</si>
  <si>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</si>
  <si>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</si>
  <si>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</si>
  <si>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</si>
  <si>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</si>
  <si>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</si>
  <si>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</si>
  <si>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</si>
  <si>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</si>
  <si>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</si>
  <si>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</si>
  <si>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</si>
  <si>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</si>
  <si>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</si>
  <si>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</si>
  <si>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</si>
  <si>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</si>
  <si>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</si>
  <si>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</si>
  <si>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</si>
  <si>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</si>
  <si>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</si>
  <si>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</si>
  <si>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</si>
  <si>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</si>
  <si>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</si>
  <si>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</si>
  <si>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</si>
  <si>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</si>
  <si>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</si>
  <si>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</si>
  <si>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</si>
  <si>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</si>
  <si>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</si>
  <si>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</si>
  <si>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</si>
  <si>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</si>
  <si>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</si>
  <si>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</si>
  <si>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</si>
  <si>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</si>
  <si>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</si>
  <si>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</si>
  <si>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</si>
  <si>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</si>
  <si>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</si>
  <si>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</si>
  <si>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</si>
  <si>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</si>
  <si>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</si>
  <si>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</si>
  <si>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</si>
  <si>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</si>
  <si>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</si>
  <si>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</si>
  <si>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</si>
  <si>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</si>
  <si>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</si>
  <si>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</si>
  <si>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</si>
  <si>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</si>
  <si>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</si>
  <si>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</si>
  <si>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</si>
  <si>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</si>
  <si>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</si>
  <si>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</si>
  <si>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</si>
  <si>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</si>
  <si>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</si>
  <si>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</si>
  <si>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</si>
  <si>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</si>
  <si>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</si>
  <si>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</si>
  <si>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</si>
  <si>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</si>
  <si>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</si>
  <si>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</si>
  <si>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</si>
  <si>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</si>
  <si>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</si>
  <si>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</si>
  <si>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</si>
  <si>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</si>
  <si>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</si>
  <si>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</si>
  <si>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</si>
  <si>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</si>
  <si>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</si>
  <si>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</si>
  <si>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</si>
  <si>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</si>
  <si>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</si>
  <si>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</si>
  <si>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</si>
  <si>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</si>
  <si>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</si>
  <si>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</si>
  <si>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</si>
  <si>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</si>
  <si>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</si>
  <si>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</si>
  <si>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</si>
  <si>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</si>
  <si>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</si>
  <si>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</si>
  <si>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</si>
  <si>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</si>
  <si>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</si>
  <si>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</si>
  <si>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</si>
  <si>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</si>
  <si>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</si>
  <si>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</si>
  <si>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</si>
  <si>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</si>
  <si>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</si>
  <si>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</si>
  <si>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</si>
  <si>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</si>
  <si>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</si>
  <si>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</si>
  <si>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</si>
  <si>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</si>
  <si>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</si>
  <si>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</si>
  <si>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</si>
  <si>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</si>
  <si>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</si>
  <si>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</si>
  <si>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</si>
  <si>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</si>
  <si>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</si>
  <si>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</si>
  <si>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</si>
  <si>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</si>
  <si>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</si>
  <si>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</si>
  <si>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</si>
  <si>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</si>
  <si>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</si>
  <si>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</si>
  <si>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</si>
  <si>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</si>
  <si>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</si>
  <si>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</si>
  <si>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</si>
  <si>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</si>
  <si>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</si>
  <si>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</si>
  <si>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</si>
  <si>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</si>
  <si>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</si>
  <si>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</si>
  <si>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</si>
  <si>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</si>
  <si>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</si>
  <si>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</si>
  <si>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</si>
  <si>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</si>
  <si>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</si>
  <si>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</si>
  <si>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</si>
  <si>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</si>
  <si>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</si>
  <si>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</si>
  <si>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</si>
  <si>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</si>
  <si>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</si>
  <si>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</si>
  <si>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</si>
  <si>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</si>
  <si>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</si>
  <si>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</si>
  <si>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</si>
  <si>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</si>
  <si>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</si>
  <si>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</si>
  <si>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</si>
  <si>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</si>
  <si>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</si>
  <si>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</si>
  <si>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</si>
  <si>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</si>
  <si>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</si>
  <si>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</si>
  <si>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</si>
  <si>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</si>
  <si>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</si>
  <si>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</si>
  <si>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</si>
  <si>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</si>
  <si>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</si>
  <si>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</si>
  <si>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</si>
  <si>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</si>
  <si>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</si>
  <si>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</si>
  <si>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</si>
  <si>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</si>
  <si>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</si>
  <si>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</si>
  <si>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</si>
  <si>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</si>
  <si>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</si>
  <si>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</si>
  <si>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</si>
  <si>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</si>
  <si>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</si>
  <si>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</si>
  <si>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</si>
  <si>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</si>
  <si>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</si>
  <si>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</si>
  <si>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</si>
  <si>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</si>
  <si>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発電炉設計審査分野の規制研究事業</t>
    <phoneticPr fontId="5"/>
  </si>
  <si>
    <t>長官官房技術基盤グループ
システム安全研究部門</t>
    <phoneticPr fontId="5"/>
  </si>
  <si>
    <t>原子力規制庁</t>
    <phoneticPr fontId="5"/>
  </si>
  <si>
    <t xml:space="preserve">安全技術管理官（システム安全担当） 永瀬 文久 </t>
    <phoneticPr fontId="5"/>
  </si>
  <si>
    <t>○</t>
  </si>
  <si>
    <t>特別会計に関する法律第85条第6項
特別会計に関する法律施行令第51条第7項第4号及び第18号</t>
    <phoneticPr fontId="5"/>
  </si>
  <si>
    <t>　東京電力福島第一原子力発電所事故の教訓等を踏まえて策定された新規制基準に基づき的確に安全規制を行うためには、設計基準事故やそれを超える重大事故等対策の妥当性を確認する安全評価手法の整備や、最新知見の反映による規制基準等の継続的な見直しが必要である。本事業は、新規制基準及び国内外の知見を踏まえて、原子炉施設等の設計審査分野に係る新たな知見を獲得し、規制に活用することを目的とする。</t>
    <phoneticPr fontId="5"/>
  </si>
  <si>
    <t>発電用軽水型原子炉の最新知見を反映した設計基準事故及び重大事故等の安全評価手法を用いた妥当性確認を行うための解析コードの開発・改良、熱流動実験による事故時等の現象の把握及び解析を行うとともに、火災時の安全機能への影響を評価する手法及び原子炉格納容器の総合的安全裕度評価手法を整備をする。
　高速炉に関しては、常陽審査対応の技術的知見の獲得の他、高速実証炉の評価に必要な手法整備等を、その能力があり対応可能な現時点で行い将来への技術の伝承を図る。これにより、適合性審査に必要な技術的基盤を構築するとともに、それらの解析コード及び評価手法を用いた解析により適合性審査に活用できる技術的知見を獲得する。</t>
    <phoneticPr fontId="5"/>
  </si>
  <si>
    <t>-</t>
    <phoneticPr fontId="5"/>
  </si>
  <si>
    <t>-</t>
    <phoneticPr fontId="5"/>
  </si>
  <si>
    <t>-</t>
    <phoneticPr fontId="5"/>
  </si>
  <si>
    <t>-</t>
    <phoneticPr fontId="5"/>
  </si>
  <si>
    <t>原子炉格納容器の終局的耐力評価手法の整備</t>
    <phoneticPr fontId="5"/>
  </si>
  <si>
    <t>火災防護規制の高度化研究</t>
    <phoneticPr fontId="5"/>
  </si>
  <si>
    <t>高速炉の安全研究</t>
    <phoneticPr fontId="5"/>
  </si>
  <si>
    <t>国産システムコードの開発</t>
    <phoneticPr fontId="5"/>
  </si>
  <si>
    <t>安全研究の成果を規制基準等の策定、見直しに用いる。</t>
    <phoneticPr fontId="5"/>
  </si>
  <si>
    <t>安全研究の成果を規制基準等の策定、見直しに用いた件数</t>
    <phoneticPr fontId="5"/>
  </si>
  <si>
    <t>件</t>
    <rPh sb="0" eb="1">
      <t>ケン</t>
    </rPh>
    <phoneticPr fontId="5"/>
  </si>
  <si>
    <t>百万円/件</t>
    <rPh sb="0" eb="2">
      <t>ヒャクマン</t>
    </rPh>
    <rPh sb="2" eb="3">
      <t>エン</t>
    </rPh>
    <rPh sb="4" eb="5">
      <t>ケン</t>
    </rPh>
    <phoneticPr fontId="5"/>
  </si>
  <si>
    <t>百万円</t>
    <rPh sb="0" eb="2">
      <t>ヒャクマン</t>
    </rPh>
    <rPh sb="2" eb="3">
      <t>エン</t>
    </rPh>
    <phoneticPr fontId="5"/>
  </si>
  <si>
    <t>百万円/件</t>
    <phoneticPr fontId="5"/>
  </si>
  <si>
    <t>百万円</t>
    <phoneticPr fontId="5"/>
  </si>
  <si>
    <t>百万円</t>
    <phoneticPr fontId="5"/>
  </si>
  <si>
    <t>原子力に対する確かな規制を通じて、人と環境を守ること</t>
    <phoneticPr fontId="5"/>
  </si>
  <si>
    <t>原子力の安全確保に向けた技術・人材の基盤の構築</t>
    <phoneticPr fontId="5"/>
  </si>
  <si>
    <t>安全研究の成果の反映を含めた規制基準等の策定、見直しを図った件数
【本事業の実績】
　　H27年度：0件
    H28年度：0件
    H29年度：1件</t>
    <phoneticPr fontId="5"/>
  </si>
  <si>
    <t>安全研究を通じて蓄積した知見を個々の審査等に活用した件数
【本事業の実績】
　　H27年度：0件
    H28年度：0件
    H29年度：1件</t>
    <phoneticPr fontId="5"/>
  </si>
  <si>
    <t>規制に活用する観点から安全研究等を通じて蓄積された技術的知見をNRA技術報告並びに査読のある論文誌及び国際会議のプロシーディングスで公表した件数
【本事業の実績】
　　H27年度：3件
    H28年度：1件
    H29年度：2件</t>
    <phoneticPr fontId="5"/>
  </si>
  <si>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NRA技術報告・論文誌等で公表した件数」に寄与している。</t>
    <phoneticPr fontId="5"/>
  </si>
  <si>
    <t>有</t>
  </si>
  <si>
    <t>‐</t>
  </si>
  <si>
    <t>重大事故に係る炉心損傷防止対策の妥当性確認等に必要となる安全解析コードの整備や規制基準の制定、改訂に必要な技術的知見の整備を行うものであり、国民や社会のニーズを的確に反映している。</t>
    <phoneticPr fontId="5"/>
  </si>
  <si>
    <t>原子炉施設等の設計審査に必要となる解析コード開発やソフト面の知見整備等に係る事業であり、国として知識基盤を整備することが必要であるため、地方自治体、民間等に委ねることができない事業である。</t>
    <phoneticPr fontId="5"/>
  </si>
  <si>
    <t>「原子力規制委員会における安全研究の基本方針」（平成２８年７月６日原子力規制委員会）に基づき行っている事業であり、優先度が高く、国費を投入すべき事業である。</t>
    <phoneticPr fontId="5"/>
  </si>
  <si>
    <t>各テーマの性格上、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複数者に声がけを行ったが、結果として一者応札となったものもある。
委託のうち随意契約（公募）としたものは、専門性の観点から入札可能性調査を行い、広く受注可能機関の有無を調査した上での随意契約である。また、特命随意契約で実施した軽水炉の事故時熱流動調査事業等は、高圧熱流動ループを含む大型の実験設備、高度な実験技術及び豊富な実験実績を有する機関との契約であり、その選定は妥当である。</t>
    <phoneticPr fontId="5"/>
  </si>
  <si>
    <t>国が必要としており、国が本来実施すべきものについて執行するので負担関係は妥当である。</t>
    <phoneticPr fontId="5"/>
  </si>
  <si>
    <t>必要なアウトプットを明確にした上で整理し、実施しており、妥当な金額である。</t>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</si>
  <si>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5"/>
  </si>
  <si>
    <t>費目・使途に関しては、業務計画に照らして適切であることを確認しているため、真に必要なものに限定されている。</t>
    <phoneticPr fontId="5"/>
  </si>
  <si>
    <t>－</t>
    <phoneticPr fontId="5"/>
  </si>
  <si>
    <t>内部で発注仕様書を精査し、合理的な研究実施を図っている。また、学会発表等でいただいた外部専門家からの意見を次の発注に反映するなどの工夫を行っている。</t>
    <phoneticPr fontId="5"/>
  </si>
  <si>
    <t>本事業は安全研究個票に基づく複数年度の研究計画及び年度ごとの事業計画を策定しており、平成29年度については、当初予定にない課題にも追加的に柔軟に対応する等、見込み以上の成果を得た。</t>
    <phoneticPr fontId="5"/>
  </si>
  <si>
    <t>本事業では、解析コードの改良内容や実施する解析内容等が明確であるものは請負事業とし、高度な研究内容については委託事業としている。</t>
    <phoneticPr fontId="5"/>
  </si>
  <si>
    <t>平成29年度の活動実績としてカウントしていないものの、プロシーディング等による一部成果の公表について、内容の充実を図り国際会議のプロシーディングとして投稿済（2件：平成30年4月、5月）。</t>
    <phoneticPr fontId="5"/>
  </si>
  <si>
    <t>本事業で整備した解析コードを用いて事業者が行う解析の妥当性確認を行っており、成果物は十分に活用されている。</t>
    <phoneticPr fontId="5"/>
  </si>
  <si>
    <t>－</t>
    <phoneticPr fontId="5"/>
  </si>
  <si>
    <t>競争性の確保については、一部の対象業務が専門性の高いものであったため、一者応札となったものもあるが、支出先が示した実績、実施体制及び実施計画から業務実施能力を持つと判断した。
本事業は安全研究個票に基づく複数年度の研究計画及び年度毎の事業計画を策定しており、当初予定にない課題にも追加的に柔軟に対応する等、見込み以上の成果を得た。また、平成29年度の活動実績としてカウントしていないものの、プロシーディング等による一部成果の公表について、内容の充実を図り国際会議のプロシーディングとして投稿済である（2件：平成30年4月、5月）。</t>
    <phoneticPr fontId="5"/>
  </si>
  <si>
    <t>一者応札があった点については、一般競争入札を導入して競争性の確保に努めており、昨年度以前の類似事業を応札した業者に対して電話、メール等で声がけをし、さらに仕様書の具体化や入札公告期間を十分に確保することなどに留意する。今後も目標最終年度に成果を達成できるよう、適宜研究の焦点及び進め方を検討し、事業を進めていく。また、得られた成果の計画的な公表に努めていく。</t>
    <phoneticPr fontId="5"/>
  </si>
  <si>
    <t>外部有識者点検対象外</t>
    <phoneticPr fontId="5"/>
  </si>
  <si>
    <t>0026</t>
    <phoneticPr fontId="5"/>
  </si>
  <si>
    <t>0121</t>
    <phoneticPr fontId="5"/>
  </si>
  <si>
    <t>0034</t>
    <phoneticPr fontId="5"/>
  </si>
  <si>
    <t>0362</t>
    <phoneticPr fontId="5"/>
  </si>
  <si>
    <t>0029</t>
    <phoneticPr fontId="5"/>
  </si>
  <si>
    <t>0115</t>
    <phoneticPr fontId="5"/>
  </si>
  <si>
    <t>A.伊藤忠テクノソリューションズ株式会社</t>
    <phoneticPr fontId="5"/>
  </si>
  <si>
    <t>平成２９年度原子炉格納容器の局部破損評価方法の調査及び試解析</t>
    <phoneticPr fontId="5"/>
  </si>
  <si>
    <t>平成29年度　国産システムコードの開発（基盤部の開発）</t>
    <phoneticPr fontId="5"/>
  </si>
  <si>
    <t>B.伊藤忠テクノソリューションズ株式会社</t>
    <phoneticPr fontId="5"/>
  </si>
  <si>
    <t>雑役務費</t>
    <phoneticPr fontId="5"/>
  </si>
  <si>
    <t xml:space="preserve">C.株式会社先端力学シミュレーション研究所 </t>
    <phoneticPr fontId="5"/>
  </si>
  <si>
    <t>D.原子燃料工業株式会社</t>
    <phoneticPr fontId="5"/>
  </si>
  <si>
    <t>平成29年度 火山灰の非常用ディーゼル発電機吸気フィルタへの流動解析（追加検討）</t>
    <phoneticPr fontId="5"/>
  </si>
  <si>
    <t>E.国立研究開発法人日本原子力研究開発機構</t>
    <phoneticPr fontId="5"/>
  </si>
  <si>
    <t>F. 一般財団法人電力中央研究所</t>
    <phoneticPr fontId="5"/>
  </si>
  <si>
    <t>G.国立研究開発法人日本原子力研究開発機構</t>
    <phoneticPr fontId="5"/>
  </si>
  <si>
    <t>H.学校法人五島育英会東京都市大学</t>
    <phoneticPr fontId="5"/>
  </si>
  <si>
    <t>☑</t>
  </si>
  <si>
    <t>伊藤忠テクノソリューションズ株式会社</t>
    <phoneticPr fontId="5"/>
  </si>
  <si>
    <t>伊藤忠テクノソリューションズ株式会社</t>
    <phoneticPr fontId="5"/>
  </si>
  <si>
    <t>平成２９年度鋼製炉格納容器構造挙動試験の非線形構造解析及び破損評価</t>
    <phoneticPr fontId="5"/>
  </si>
  <si>
    <t>平成29年度AUTODYNコードによるHEAF試験等の解析</t>
    <phoneticPr fontId="5"/>
  </si>
  <si>
    <t>平成29度 ＢＷＲプラント多重故障事象時の格納容器挙動解析</t>
    <phoneticPr fontId="5"/>
  </si>
  <si>
    <t>平成29年度　BWRプラント多重故障事象時の炉心損傷防止対策の有効性評価解析</t>
    <phoneticPr fontId="5"/>
  </si>
  <si>
    <t>平成29年度 BWRプラントの3次元核熱ATWS解析手法等の検証解析</t>
    <phoneticPr fontId="5"/>
  </si>
  <si>
    <t>平成２９年度炉心解析データの整備及びＣＡＳＭＯ５／ＳＩＭＵＬＡＴＥ５による解析</t>
    <phoneticPr fontId="5"/>
  </si>
  <si>
    <t>平成29年度　PWRプラントの蒸気発生器伝熱管複数本破損事象解析</t>
    <phoneticPr fontId="5"/>
  </si>
  <si>
    <t>みずほ情報総研株式会社</t>
    <phoneticPr fontId="5"/>
  </si>
  <si>
    <t>みずほ情報総研株式会社</t>
    <phoneticPr fontId="5"/>
  </si>
  <si>
    <t>日本エヌ・ユー・エス株式会社</t>
    <phoneticPr fontId="5"/>
  </si>
  <si>
    <t xml:space="preserve">株式会社先端力学シミュレーション研究所 </t>
    <phoneticPr fontId="5"/>
  </si>
  <si>
    <t xml:space="preserve">株式会社先端力学シミュレーション研究所 </t>
    <phoneticPr fontId="5"/>
  </si>
  <si>
    <t>東芝原子力エンジニアリングサービス株式会社</t>
    <phoneticPr fontId="5"/>
  </si>
  <si>
    <t>東芝原子力エンジニアリングサービス株式会社</t>
    <phoneticPr fontId="5"/>
  </si>
  <si>
    <t>日本システム株式会社</t>
    <phoneticPr fontId="5"/>
  </si>
  <si>
    <t>日本システム株式会社</t>
    <phoneticPr fontId="5"/>
  </si>
  <si>
    <t>原子燃料工業株式会社</t>
    <phoneticPr fontId="5"/>
  </si>
  <si>
    <t>原子燃料工業株式会社</t>
    <phoneticPr fontId="5"/>
  </si>
  <si>
    <t>平成２９年度　2相CFDコードの整備</t>
    <phoneticPr fontId="5"/>
  </si>
  <si>
    <t>平成29年度高速炉炉心損傷挙動解析コードASTERIA－FBRの改良と適用性解析</t>
    <rPh sb="0" eb="2">
      <t>ヘイセイ</t>
    </rPh>
    <rPh sb="4" eb="6">
      <t>ネンド</t>
    </rPh>
    <phoneticPr fontId="5"/>
  </si>
  <si>
    <t>高速炉炉心損傷挙動解析コードASTERIA－FBRを用いたUTOP事象解析等</t>
    <phoneticPr fontId="5"/>
  </si>
  <si>
    <t>平成29年度　燃料集合体内高過熱度蒸気挙動の解析</t>
    <phoneticPr fontId="5"/>
  </si>
  <si>
    <t>平成２９年度TRACE/PARCSコードを用いた主蒸気管破断ベンチマーク解析</t>
    <phoneticPr fontId="5"/>
  </si>
  <si>
    <t>平成29年度原子力施設電気設備等火災試験</t>
    <phoneticPr fontId="5"/>
  </si>
  <si>
    <t>平成29年度システム解析コードのプロットツールの整備</t>
    <phoneticPr fontId="5"/>
  </si>
  <si>
    <t>平成29年度 LOCA時燃料集合体燃料挙動評価手法の整備</t>
    <phoneticPr fontId="5"/>
  </si>
  <si>
    <t>平成29年度 ハルデン及びスタズビックLOCA実験解析</t>
    <phoneticPr fontId="5"/>
  </si>
  <si>
    <t>平成29年度　TRACEコード等のLOCA統計的解析への適用整備</t>
    <phoneticPr fontId="5"/>
  </si>
  <si>
    <t>平成29年度　COBRA-TFを用いた燃料集合体内熱流動に関する実験解析</t>
    <rPh sb="0" eb="2">
      <t>ヘイセイ</t>
    </rPh>
    <rPh sb="4" eb="6">
      <t>ネンド</t>
    </rPh>
    <phoneticPr fontId="5"/>
  </si>
  <si>
    <t>平成29年度　COBRA-TFを用いた単管内液膜挙動に関する実験解析</t>
    <rPh sb="0" eb="2">
      <t>ヘイセイ</t>
    </rPh>
    <rPh sb="4" eb="6">
      <t>ネンド</t>
    </rPh>
    <phoneticPr fontId="5"/>
  </si>
  <si>
    <t>平成29年度　PKL試験装置を用いた多重故障事象試験等の解析</t>
    <phoneticPr fontId="5"/>
  </si>
  <si>
    <t>平成29年度　高速炉の原子炉外部からの冷却による炉心冷却等の解析</t>
    <rPh sb="0" eb="2">
      <t>ヘイセイ</t>
    </rPh>
    <rPh sb="4" eb="6">
      <t>ネンド</t>
    </rPh>
    <phoneticPr fontId="5"/>
  </si>
  <si>
    <t>平成29年度　ADYTUMによる高速炉の自然循環除熱解析</t>
    <rPh sb="0" eb="2">
      <t>ヘイセイ</t>
    </rPh>
    <rPh sb="4" eb="6">
      <t>ネンド</t>
    </rPh>
    <phoneticPr fontId="5"/>
  </si>
  <si>
    <t>平成29年度　高速炉プラント動特性解析コードADYTUMの改良</t>
    <rPh sb="0" eb="2">
      <t>ヘイセイ</t>
    </rPh>
    <rPh sb="4" eb="6">
      <t>ネンド</t>
    </rPh>
    <phoneticPr fontId="5"/>
  </si>
  <si>
    <r>
      <t>平成29年度　動特性解析コード</t>
    </r>
    <r>
      <rPr>
        <sz val="11"/>
        <rFont val="ＭＳ Ｐゴシック"/>
        <family val="3"/>
        <charset val="128"/>
      </rPr>
      <t>ADYTUM</t>
    </r>
    <r>
      <rPr>
        <sz val="11"/>
        <rFont val="ＭＳ Ｐゴシック"/>
        <family val="3"/>
        <charset val="128"/>
      </rPr>
      <t>による事故後崩壊熱除去挙動解析</t>
    </r>
    <rPh sb="0" eb="2">
      <t>ヘイセイ</t>
    </rPh>
    <rPh sb="4" eb="6">
      <t>ネンド</t>
    </rPh>
    <phoneticPr fontId="5"/>
  </si>
  <si>
    <t>平成29年度　高速炉シビアアクシデント解析コードAZORES改良とプラントシステム試解析</t>
    <rPh sb="0" eb="2">
      <t>ヘイセイ</t>
    </rPh>
    <rPh sb="4" eb="6">
      <t>ネンド</t>
    </rPh>
    <phoneticPr fontId="5"/>
  </si>
  <si>
    <t>平成29年度　均質流モデルを用いた高速炉炉心損傷挙動解析コードの整備</t>
    <rPh sb="0" eb="2">
      <t>ヘイセイ</t>
    </rPh>
    <rPh sb="4" eb="6">
      <t>ネンド</t>
    </rPh>
    <phoneticPr fontId="5"/>
  </si>
  <si>
    <r>
      <t>平成29年度　</t>
    </r>
    <r>
      <rPr>
        <sz val="11"/>
        <rFont val="ＭＳ Ｐゴシック"/>
        <family val="3"/>
        <charset val="128"/>
      </rPr>
      <t>高速炉炉心損傷挙動解析コードASTERIA-FBRによる炉心膨張過程解析</t>
    </r>
    <rPh sb="0" eb="2">
      <t>ヘイセイ</t>
    </rPh>
    <rPh sb="4" eb="6">
      <t>ネンド</t>
    </rPh>
    <phoneticPr fontId="5"/>
  </si>
  <si>
    <t>平成29年度　3次元詳細炉心中性子動特性解析コードの開発</t>
    <phoneticPr fontId="5"/>
  </si>
  <si>
    <t>平成29年度 原子炉システム解析コードの構成式の調査</t>
    <phoneticPr fontId="5"/>
  </si>
  <si>
    <t>伊藤忠テクノソリューションズ株式会社</t>
    <phoneticPr fontId="5"/>
  </si>
  <si>
    <t>平成29年度　国産システムコードの開発（基盤部の開発）</t>
    <phoneticPr fontId="5"/>
  </si>
  <si>
    <t xml:space="preserve">株式会社先端力学シミュレーション研究所 </t>
    <phoneticPr fontId="5"/>
  </si>
  <si>
    <t xml:space="preserve">株式会社先端力学シミュレーション研究所 </t>
    <phoneticPr fontId="5"/>
  </si>
  <si>
    <t>平成29年度 火山灰の非常用ディーゼル発電機吸気フィルタへの流動解析（追加検討）</t>
    <phoneticPr fontId="5"/>
  </si>
  <si>
    <t>平成29年度 火山灰の非常用ディーゼル発電機吸気フィルタへの流動解析（簡易評価手法による検討）</t>
    <phoneticPr fontId="5"/>
  </si>
  <si>
    <t>平成29年度 ハルデンLOCA実験解析結果の整理</t>
    <phoneticPr fontId="5"/>
  </si>
  <si>
    <t>平成29年度 熱流動境界条件を使用したハルデンLOCA実験解析</t>
    <phoneticPr fontId="5"/>
  </si>
  <si>
    <t>平成29年度 不確かさ解析のための燃料棒解析コードへの機能追加</t>
    <phoneticPr fontId="5"/>
  </si>
  <si>
    <t xml:space="preserve">伊藤忠テクノソリューションズ株式会社 </t>
    <phoneticPr fontId="5"/>
  </si>
  <si>
    <t>アライドエンジニアリング株式会社</t>
    <phoneticPr fontId="5"/>
  </si>
  <si>
    <t>一般財団法人エネルギー総合工学研究所</t>
    <phoneticPr fontId="5"/>
  </si>
  <si>
    <t>平成29年度 PWRプラントの多重故障事故解析（蒸気発生器伝熱管複数本破損事象）</t>
    <phoneticPr fontId="5"/>
  </si>
  <si>
    <t>平成29年度　高速炉小型炉心の炉心損傷事故解析のための入力データ設定根拠書の作成</t>
    <rPh sb="0" eb="2">
      <t>ヘイセイ</t>
    </rPh>
    <rPh sb="4" eb="6">
      <t>ネンド</t>
    </rPh>
    <phoneticPr fontId="5"/>
  </si>
  <si>
    <t>平成２９年度　ヒューマンファクタ事例へのデータ格納</t>
    <phoneticPr fontId="5"/>
  </si>
  <si>
    <t>原子燃料工業株式会社</t>
    <phoneticPr fontId="5"/>
  </si>
  <si>
    <t>平成29年度原子力施設等防災対策等委託費（使用済み燃料貯蔵プール冷却試験）事業</t>
    <phoneticPr fontId="5"/>
  </si>
  <si>
    <t>国立研究開発法人日本原子力研究開発機構</t>
    <phoneticPr fontId="5"/>
  </si>
  <si>
    <t>平成29年度原子力施設等防災対策等委託費（軽水炉の事故時熱流動調査）事業</t>
    <phoneticPr fontId="5"/>
  </si>
  <si>
    <t>-</t>
    <phoneticPr fontId="5"/>
  </si>
  <si>
    <t>一般財団法人電力中央研究所</t>
    <phoneticPr fontId="5"/>
  </si>
  <si>
    <t>一般財団法人電力中央研究所</t>
    <phoneticPr fontId="5"/>
  </si>
  <si>
    <t>平成29年度原子力施設等防災対策等委託費（スペーサ影響評価試験）事業</t>
    <phoneticPr fontId="5"/>
  </si>
  <si>
    <t>平成29年度原子力施設等防災対策等委託費（事故時ボイド挙動解明試験）事業</t>
    <phoneticPr fontId="5"/>
  </si>
  <si>
    <t>平成２９年度原子力施設等防災対策等委託費（再処理施設等における火災事故時影響評価試験）事業</t>
    <phoneticPr fontId="5"/>
  </si>
  <si>
    <t>学校法人五島育英会東京都市大学</t>
    <phoneticPr fontId="5"/>
  </si>
  <si>
    <t>平成29年度原子力施設等防災対策等委託費（高速炉シビアアクシデント時のセシウムエアロゾル挙動試験）事業</t>
    <phoneticPr fontId="5"/>
  </si>
  <si>
    <t>国立大学法人電気通信大学</t>
    <phoneticPr fontId="5"/>
  </si>
  <si>
    <t>平成29年度原子力施設等防災対策等委託費（低圧時サブクール沸騰挙動解明試験）事業</t>
    <phoneticPr fontId="5"/>
  </si>
  <si>
    <t>国立大学法人金沢大学</t>
    <phoneticPr fontId="5"/>
  </si>
  <si>
    <t>平成29年度原子力施設等防災対策等委託費（アーク放電に関わる電気火災モデル整備）事業</t>
    <phoneticPr fontId="5"/>
  </si>
  <si>
    <t>国立大学法人筑波大学</t>
    <phoneticPr fontId="5"/>
  </si>
  <si>
    <t>平成29年度原子力施設等防災対策等委託費（コンポーネント火災時劣化評価試験）事業</t>
    <phoneticPr fontId="5"/>
  </si>
  <si>
    <t>国立大学法人東京大学</t>
    <phoneticPr fontId="5"/>
  </si>
  <si>
    <t>平成29年度原子力施設等防災対策等委託費（高速炉レベル2PRAの定量化手法に関する検討）事業</t>
    <phoneticPr fontId="5"/>
  </si>
  <si>
    <t>国立大学法人九州大学</t>
    <phoneticPr fontId="5"/>
  </si>
  <si>
    <t>平成29年度原子力施設等防災対策等委託費（高速炉の損傷炉心プールのスロッシング挙動に関する水流動試験）事業</t>
    <phoneticPr fontId="5"/>
  </si>
  <si>
    <t>国立大学法人北海道大学</t>
    <phoneticPr fontId="5"/>
  </si>
  <si>
    <t>平成29年度原子力施設等防災対策等委託費（燃焼感度解析に関する研究）事業</t>
    <phoneticPr fontId="5"/>
  </si>
  <si>
    <t>助川電気工業株式会社</t>
    <phoneticPr fontId="5"/>
  </si>
  <si>
    <t>炉心伝熱基礎実験装置（短尺3×3バンドル）の製作</t>
    <phoneticPr fontId="5"/>
  </si>
  <si>
    <t>東洋技研工業株式会社</t>
    <phoneticPr fontId="5"/>
  </si>
  <si>
    <t>東洋技研工業株式会社</t>
    <phoneticPr fontId="5"/>
  </si>
  <si>
    <t>高圧熱流動ループブローダウン設備の製作</t>
    <phoneticPr fontId="5"/>
  </si>
  <si>
    <t>単管試験ループ機器の製作</t>
    <phoneticPr fontId="5"/>
  </si>
  <si>
    <t>高圧熱流動ループ循環系の製作</t>
    <phoneticPr fontId="5"/>
  </si>
  <si>
    <t>単管試験ループ制御ソフトウェアの改造</t>
    <phoneticPr fontId="5"/>
  </si>
  <si>
    <t>単管試験体スワールスペーサの交換作業</t>
    <phoneticPr fontId="5"/>
  </si>
  <si>
    <t>砂川産業株式会社</t>
    <phoneticPr fontId="5"/>
  </si>
  <si>
    <t>砂川産業株式会社</t>
    <phoneticPr fontId="5"/>
  </si>
  <si>
    <t>単管試験ループ用熱水ポンプの購入</t>
    <phoneticPr fontId="5"/>
  </si>
  <si>
    <t>高圧熱流動実験ループ用熱水ポンプの購入</t>
    <phoneticPr fontId="5"/>
  </si>
  <si>
    <t>先行冷却試験装置の機器の増設</t>
    <phoneticPr fontId="5"/>
  </si>
  <si>
    <t>原子力エンジニアリング株式会社</t>
    <phoneticPr fontId="5"/>
  </si>
  <si>
    <t>大型非定常試験装置第一種圧力容器他定期点検作業</t>
    <phoneticPr fontId="5"/>
  </si>
  <si>
    <t>高圧熱流動試験装置（単管試験体）第一種圧力容器定期点検作業</t>
    <phoneticPr fontId="5"/>
  </si>
  <si>
    <t>高圧熱流動試験装置（バンドル試験装置）第一種圧力容器定期点検作業</t>
    <phoneticPr fontId="5"/>
  </si>
  <si>
    <t>太陽計測株式会社</t>
    <phoneticPr fontId="5"/>
  </si>
  <si>
    <t>株式会社富士エンジニアリング</t>
    <phoneticPr fontId="5"/>
  </si>
  <si>
    <t>株式会社シー・エス・エー・ジャパン</t>
    <phoneticPr fontId="5"/>
  </si>
  <si>
    <t>日本カノマックス株式会社</t>
    <phoneticPr fontId="5"/>
  </si>
  <si>
    <t>株式会社ソフトフロー</t>
    <phoneticPr fontId="5"/>
  </si>
  <si>
    <t>直接デジタル制御装置及びデータ収録装置定期点検作業</t>
    <phoneticPr fontId="5"/>
  </si>
  <si>
    <t>大型非定常試験装置冷却水ポンプ等の更新</t>
    <phoneticPr fontId="5"/>
  </si>
  <si>
    <t>RELAP5コードを用いた大型非定常実験装置LSTF実験解析とPWRの事故事象解析</t>
    <phoneticPr fontId="5"/>
  </si>
  <si>
    <t>ボイド光学ユニットの購入</t>
    <phoneticPr fontId="5"/>
  </si>
  <si>
    <t>OpenFOAMによる単管試験体およびバンドル試験体のCFD解析</t>
    <phoneticPr fontId="5"/>
  </si>
  <si>
    <t>-</t>
    <phoneticPr fontId="5"/>
  </si>
  <si>
    <t>橋本機工金物株式会社</t>
    <phoneticPr fontId="5"/>
  </si>
  <si>
    <t>道工具の購入</t>
    <phoneticPr fontId="5"/>
  </si>
  <si>
    <t>株式会社電力テクノシステムズ</t>
    <phoneticPr fontId="5"/>
  </si>
  <si>
    <t>協栄産業株式会社</t>
    <phoneticPr fontId="5"/>
  </si>
  <si>
    <t>協栄産業株式会社</t>
    <phoneticPr fontId="5"/>
  </si>
  <si>
    <t>スペーサ効果試験設備運転業務（運転監視・流動可視化計測等）</t>
    <phoneticPr fontId="5"/>
  </si>
  <si>
    <t>液膜分布計測用液膜センサの設計製作</t>
    <phoneticPr fontId="5"/>
  </si>
  <si>
    <t>三次元可視化試験体加工機及び三次元弾性体加工機の年間保守</t>
    <phoneticPr fontId="5"/>
  </si>
  <si>
    <t>三次元可視化試験体加工機、三次元弾性体加工機用　造形用樹脂・洗浄剤の購入</t>
    <phoneticPr fontId="5"/>
  </si>
  <si>
    <t>三次元弾性体加工機用消耗品の購入</t>
    <phoneticPr fontId="5"/>
  </si>
  <si>
    <t>液膜センサ、中継端子BOX間中継ケーブルの製作</t>
    <phoneticPr fontId="5"/>
  </si>
  <si>
    <t>株式会社城南</t>
    <phoneticPr fontId="5"/>
  </si>
  <si>
    <t>HZDR Innovation GmbH</t>
    <phoneticPr fontId="5"/>
  </si>
  <si>
    <t>-</t>
    <phoneticPr fontId="5"/>
  </si>
  <si>
    <t>試験容器交換部材の設計製作及び据え付け工事</t>
    <phoneticPr fontId="5"/>
  </si>
  <si>
    <t>模擬燃料棒劣化、消耗部分の交換用部材の設計製作</t>
    <phoneticPr fontId="5"/>
  </si>
  <si>
    <t>液膜分布計測用ワイヤメッシュセンサ用アンプ部品の購入</t>
    <phoneticPr fontId="5"/>
  </si>
  <si>
    <t>株式会社住化分析センター</t>
    <phoneticPr fontId="5"/>
  </si>
  <si>
    <t>火災模擬熱分解ガスの分析等</t>
    <phoneticPr fontId="5"/>
  </si>
  <si>
    <t>I.国立大学法人電気通信大学</t>
    <phoneticPr fontId="5"/>
  </si>
  <si>
    <t>J.国立大学法人金沢大学</t>
    <phoneticPr fontId="5"/>
  </si>
  <si>
    <t>K.国立大学法人筑波大学</t>
    <phoneticPr fontId="5"/>
  </si>
  <si>
    <t>L.国立大学法人東京大学</t>
    <phoneticPr fontId="5"/>
  </si>
  <si>
    <t>M.国立大学法人九州大学</t>
    <phoneticPr fontId="5"/>
  </si>
  <si>
    <t>N.国立大学法人北海道大学</t>
    <phoneticPr fontId="5"/>
  </si>
  <si>
    <t>O.助川電気工業株式会社</t>
    <phoneticPr fontId="5"/>
  </si>
  <si>
    <t>P.株式会社電力テクノシステムズ</t>
    <phoneticPr fontId="5"/>
  </si>
  <si>
    <t>Q.株式会社住化分析センター</t>
    <phoneticPr fontId="5"/>
  </si>
  <si>
    <t>炉心伝熱基礎実験装置（短尺3×3バンドル）の製作</t>
    <phoneticPr fontId="5"/>
  </si>
  <si>
    <t>スペーサ効果試験設備運転業務（運転監視・流動可視化計測等）</t>
    <phoneticPr fontId="5"/>
  </si>
  <si>
    <t>雑役務費</t>
    <phoneticPr fontId="5"/>
  </si>
  <si>
    <t>火災模擬熱分解ガスの分析等</t>
    <phoneticPr fontId="5"/>
  </si>
  <si>
    <t>旅費</t>
    <phoneticPr fontId="5"/>
  </si>
  <si>
    <t>備品費</t>
    <phoneticPr fontId="5"/>
  </si>
  <si>
    <t>消耗品費</t>
    <phoneticPr fontId="5"/>
  </si>
  <si>
    <t>外注費</t>
    <phoneticPr fontId="5"/>
  </si>
  <si>
    <t>その他諸経費</t>
    <phoneticPr fontId="5"/>
  </si>
  <si>
    <t>一般管理費</t>
    <phoneticPr fontId="5"/>
  </si>
  <si>
    <t>国内外の学術会議に係る旅費</t>
    <phoneticPr fontId="5"/>
  </si>
  <si>
    <t>形状解析レーザ顕微鏡</t>
    <phoneticPr fontId="5"/>
  </si>
  <si>
    <t>実験設備の交換部品等</t>
    <phoneticPr fontId="5"/>
  </si>
  <si>
    <t>タービンメータの修理費用</t>
    <phoneticPr fontId="5"/>
  </si>
  <si>
    <t>国内外の学術会議に係る参加費</t>
    <phoneticPr fontId="5"/>
  </si>
  <si>
    <t>人件費</t>
    <phoneticPr fontId="5"/>
  </si>
  <si>
    <t>旅費</t>
    <phoneticPr fontId="5"/>
  </si>
  <si>
    <t>謝金</t>
    <phoneticPr fontId="5"/>
  </si>
  <si>
    <t>消耗品費</t>
    <phoneticPr fontId="5"/>
  </si>
  <si>
    <t>一般管理費</t>
    <phoneticPr fontId="5"/>
  </si>
  <si>
    <t>試験装置の組み立て、試験の実施等</t>
    <phoneticPr fontId="5"/>
  </si>
  <si>
    <t>外部評価委員会に係る旅費</t>
    <phoneticPr fontId="5"/>
  </si>
  <si>
    <t>外部評価委員会に係る謝金</t>
    <rPh sb="10" eb="12">
      <t>シャキン</t>
    </rPh>
    <phoneticPr fontId="5"/>
  </si>
  <si>
    <t>イオン交換フィルタの購入費用</t>
    <phoneticPr fontId="5"/>
  </si>
  <si>
    <t>備品費</t>
    <phoneticPr fontId="5"/>
  </si>
  <si>
    <t>消耗品費</t>
    <phoneticPr fontId="5"/>
  </si>
  <si>
    <t>国内旅費</t>
    <phoneticPr fontId="5"/>
  </si>
  <si>
    <t>補助員人件費</t>
    <phoneticPr fontId="5"/>
  </si>
  <si>
    <t>印刷製本費</t>
    <phoneticPr fontId="5"/>
  </si>
  <si>
    <t>一般管理費</t>
    <phoneticPr fontId="5"/>
  </si>
  <si>
    <t>プログラマブルコントローラ、高感度ICCD検出器</t>
    <phoneticPr fontId="5"/>
  </si>
  <si>
    <t>消耗品等</t>
    <phoneticPr fontId="5"/>
  </si>
  <si>
    <t>試験等打合せ</t>
    <phoneticPr fontId="5"/>
  </si>
  <si>
    <t>実験データ処理補助員雇上</t>
    <phoneticPr fontId="5"/>
  </si>
  <si>
    <t>報告書製本</t>
    <phoneticPr fontId="5"/>
  </si>
  <si>
    <t>諸経費等</t>
    <phoneticPr fontId="5"/>
  </si>
  <si>
    <t>印刷製本費</t>
    <phoneticPr fontId="5"/>
  </si>
  <si>
    <t>補助員人件費</t>
    <phoneticPr fontId="5"/>
  </si>
  <si>
    <t>借料及び損料</t>
    <phoneticPr fontId="5"/>
  </si>
  <si>
    <t>その他諸経費</t>
    <phoneticPr fontId="5"/>
  </si>
  <si>
    <t>再委託費</t>
    <phoneticPr fontId="5"/>
  </si>
  <si>
    <t>一般管理費</t>
    <phoneticPr fontId="5"/>
  </si>
  <si>
    <t>酸素濃度調節燃焼チャンバー</t>
    <phoneticPr fontId="5"/>
  </si>
  <si>
    <t>報告書製本</t>
    <phoneticPr fontId="5"/>
  </si>
  <si>
    <t>報告書作成の補助員雇上</t>
    <phoneticPr fontId="5"/>
  </si>
  <si>
    <t>解析用サーバリース</t>
    <phoneticPr fontId="5"/>
  </si>
  <si>
    <t>諸経費等</t>
    <phoneticPr fontId="5"/>
  </si>
  <si>
    <t>電気ケーブル等の火災時熱劣化特性に関する試験の測定</t>
    <phoneticPr fontId="5"/>
  </si>
  <si>
    <t>熱流動・核特性安全解析手法の整備</t>
    <rPh sb="4" eb="5">
      <t>カク</t>
    </rPh>
    <rPh sb="5" eb="7">
      <t>トクセイ</t>
    </rPh>
    <phoneticPr fontId="5"/>
  </si>
  <si>
    <t>・「熱流動・核特性安全解析手法の整備」において、不確かさの統計評価手法等の高度化が本格化することによる増額。
・「原子炉格納容器の終局的耐力評価手法の整備」において、実機構造を模した要素試験、電気ペネトレーションの限界特性試験に移行することによる増額。
・「火災防護規制の高度化研究」において、HEAFによる爆発事象評価等のための測定機器の追加及び試験回数の増加に伴う増額。
・「高速炉の安全研究」において、常陽の安全解析、評価を短期間で集中して実施することによる増額。
・「国産システムコードの開発」の終了による減額。</t>
    <phoneticPr fontId="5"/>
  </si>
  <si>
    <t>備品費</t>
    <phoneticPr fontId="5"/>
  </si>
  <si>
    <t>消耗品費</t>
    <phoneticPr fontId="5"/>
  </si>
  <si>
    <t>補助員人件費</t>
    <phoneticPr fontId="5"/>
  </si>
  <si>
    <t>旅費</t>
    <phoneticPr fontId="5"/>
  </si>
  <si>
    <t>卓上顕微鏡、乾燥粉体用発生器等の試験・計測装置</t>
    <phoneticPr fontId="5"/>
  </si>
  <si>
    <t>ガラス管、樹脂チューブ、固定ベルト等</t>
    <phoneticPr fontId="5"/>
  </si>
  <si>
    <t>試験データの整理等</t>
    <phoneticPr fontId="5"/>
  </si>
  <si>
    <t>解析コード講習会</t>
    <phoneticPr fontId="5"/>
  </si>
  <si>
    <t>一般管理費</t>
    <phoneticPr fontId="5"/>
  </si>
  <si>
    <t>一般管理費</t>
    <phoneticPr fontId="5"/>
  </si>
  <si>
    <t>補助人件費</t>
    <phoneticPr fontId="5"/>
  </si>
  <si>
    <t>その他諸経費</t>
    <phoneticPr fontId="5"/>
  </si>
  <si>
    <t>消耗品費</t>
    <phoneticPr fontId="5"/>
  </si>
  <si>
    <t>旅費</t>
    <rPh sb="0" eb="2">
      <t>リョヒ</t>
    </rPh>
    <phoneticPr fontId="5"/>
  </si>
  <si>
    <t>一般管理費</t>
    <rPh sb="0" eb="2">
      <t>イッパン</t>
    </rPh>
    <rPh sb="2" eb="5">
      <t>カンリヒ</t>
    </rPh>
    <phoneticPr fontId="5"/>
  </si>
  <si>
    <t>一般管理費</t>
    <rPh sb="0" eb="5">
      <t>イッパンカンリヒ</t>
    </rPh>
    <phoneticPr fontId="5"/>
  </si>
  <si>
    <t>AZORESプログラムの改良試行</t>
    <phoneticPr fontId="5"/>
  </si>
  <si>
    <t>学会参加費、論文投稿費等</t>
    <phoneticPr fontId="5"/>
  </si>
  <si>
    <t>プリンターのトナー等</t>
    <phoneticPr fontId="5"/>
  </si>
  <si>
    <t>学会参加旅費</t>
    <phoneticPr fontId="5"/>
  </si>
  <si>
    <t>備品費</t>
    <rPh sb="0" eb="3">
      <t>ビヒンヒ</t>
    </rPh>
    <phoneticPr fontId="5"/>
  </si>
  <si>
    <t>消耗品費</t>
    <rPh sb="0" eb="3">
      <t>ショウモウヒン</t>
    </rPh>
    <rPh sb="3" eb="4">
      <t>ヒ</t>
    </rPh>
    <phoneticPr fontId="5"/>
  </si>
  <si>
    <t>ワークステーション、データサーバー</t>
    <phoneticPr fontId="5"/>
  </si>
  <si>
    <t>独国カールスルーエ工科大学等</t>
    <phoneticPr fontId="5"/>
  </si>
  <si>
    <t>コンパイラ、無停電電源装置等</t>
    <phoneticPr fontId="5"/>
  </si>
  <si>
    <t>補助員人件費</t>
    <phoneticPr fontId="5"/>
  </si>
  <si>
    <t>旅費</t>
    <phoneticPr fontId="5"/>
  </si>
  <si>
    <t>備品費</t>
    <phoneticPr fontId="5"/>
  </si>
  <si>
    <t>消耗品費</t>
    <phoneticPr fontId="5"/>
  </si>
  <si>
    <t>その他諸経費</t>
    <phoneticPr fontId="5"/>
  </si>
  <si>
    <t>解析作業及び結果整理の支援</t>
    <phoneticPr fontId="5"/>
  </si>
  <si>
    <t>研究成果報告、打合せ等</t>
    <phoneticPr fontId="5"/>
  </si>
  <si>
    <t>解析作業用PC等</t>
    <phoneticPr fontId="5"/>
  </si>
  <si>
    <t>印刷用プリンタートナー等</t>
    <phoneticPr fontId="5"/>
  </si>
  <si>
    <t>外部会議参加費</t>
    <phoneticPr fontId="5"/>
  </si>
  <si>
    <t>一般管理費</t>
    <rPh sb="0" eb="5">
      <t>イッパンカンリヒ</t>
    </rPh>
    <phoneticPr fontId="5"/>
  </si>
  <si>
    <t>一般管理費</t>
    <rPh sb="0" eb="2">
      <t>イッパン</t>
    </rPh>
    <rPh sb="2" eb="5">
      <t>カンリヒ</t>
    </rPh>
    <phoneticPr fontId="5"/>
  </si>
  <si>
    <t>人件費</t>
    <phoneticPr fontId="5"/>
  </si>
  <si>
    <t>旅費</t>
    <phoneticPr fontId="5"/>
  </si>
  <si>
    <t>会議費</t>
    <phoneticPr fontId="5"/>
  </si>
  <si>
    <t>謝金</t>
    <phoneticPr fontId="5"/>
  </si>
  <si>
    <t>備品費</t>
    <phoneticPr fontId="5"/>
  </si>
  <si>
    <t>消耗品費</t>
    <phoneticPr fontId="5"/>
  </si>
  <si>
    <t>外注費</t>
    <phoneticPr fontId="5"/>
  </si>
  <si>
    <t>印刷製本費</t>
    <phoneticPr fontId="5"/>
  </si>
  <si>
    <t>一般管理費</t>
    <phoneticPr fontId="5"/>
  </si>
  <si>
    <t>一般管理費</t>
    <phoneticPr fontId="5"/>
  </si>
  <si>
    <t>試験装置の運転、分析作業等</t>
    <phoneticPr fontId="5"/>
  </si>
  <si>
    <t>国内旅費（研究打合せ、専門部会出席及び委員旅費等）</t>
    <phoneticPr fontId="5"/>
  </si>
  <si>
    <t>会議費用（水代）</t>
    <phoneticPr fontId="5"/>
  </si>
  <si>
    <t>専門部会委員謝金</t>
    <phoneticPr fontId="5"/>
  </si>
  <si>
    <t>ミスト発生装置の増設</t>
    <phoneticPr fontId="5"/>
  </si>
  <si>
    <t>試験用消耗品（HEPAフィルタ等）</t>
    <phoneticPr fontId="5"/>
  </si>
  <si>
    <t>火災模擬熱分解ガスに関する分析および文献調査業務</t>
    <phoneticPr fontId="5"/>
  </si>
  <si>
    <t>委託成果報告書の印刷製本</t>
    <phoneticPr fontId="5"/>
  </si>
  <si>
    <t>人件費</t>
    <phoneticPr fontId="5"/>
  </si>
  <si>
    <t>旅費、会議費、謝金</t>
    <phoneticPr fontId="5"/>
  </si>
  <si>
    <t>消耗品</t>
    <phoneticPr fontId="5"/>
  </si>
  <si>
    <t>外注費</t>
    <phoneticPr fontId="5"/>
  </si>
  <si>
    <t>その他諸経費</t>
    <phoneticPr fontId="5"/>
  </si>
  <si>
    <t>外部委員会、打ち合わせ等</t>
    <phoneticPr fontId="5"/>
  </si>
  <si>
    <t>ボイド光学ユニット、高圧熱流動実験ループ用熱水ポンプ、単管試験ループ用熱水ポンプ、道工具等</t>
    <phoneticPr fontId="5"/>
  </si>
  <si>
    <t>純水フィルタ、テーブル、保守用消耗品、昇降設備駆動部ガイドローラー、リークバリア、マイクロヒータ、配管、実験用高圧ガス等</t>
    <phoneticPr fontId="5"/>
  </si>
  <si>
    <t>実験装置の整備、管理及び運転業務</t>
    <phoneticPr fontId="5"/>
  </si>
  <si>
    <t>備品費</t>
    <phoneticPr fontId="5"/>
  </si>
  <si>
    <t>その他</t>
    <rPh sb="2" eb="3">
      <t>タ</t>
    </rPh>
    <phoneticPr fontId="5"/>
  </si>
  <si>
    <t>その他諸経費</t>
    <rPh sb="3" eb="6">
      <t>ショケイヒ</t>
    </rPh>
    <phoneticPr fontId="5"/>
  </si>
  <si>
    <t>外注費</t>
    <rPh sb="0" eb="2">
      <t>ガイチュウ</t>
    </rPh>
    <phoneticPr fontId="5"/>
  </si>
  <si>
    <t>消耗品</t>
    <phoneticPr fontId="5"/>
  </si>
  <si>
    <t>試験実施等</t>
    <phoneticPr fontId="5"/>
  </si>
  <si>
    <t>学会参加費</t>
    <phoneticPr fontId="5"/>
  </si>
  <si>
    <t>一般管理費</t>
    <phoneticPr fontId="5"/>
  </si>
  <si>
    <t>備品費</t>
    <phoneticPr fontId="5"/>
  </si>
  <si>
    <t>試験実施等</t>
    <phoneticPr fontId="5"/>
  </si>
  <si>
    <t>液膜センサ用アンプ等</t>
    <phoneticPr fontId="5"/>
  </si>
  <si>
    <t>バンドルヒータ改修部材、液膜センサ用中継ケーブル等</t>
    <phoneticPr fontId="5"/>
  </si>
  <si>
    <t>試験設備の運転</t>
    <phoneticPr fontId="5"/>
  </si>
  <si>
    <t>三次元造形機の保守</t>
    <phoneticPr fontId="5"/>
  </si>
  <si>
    <t>一般管理費</t>
    <phoneticPr fontId="5"/>
  </si>
  <si>
    <t>・第1回新規制要件に関する事業者意見の聴取に係る会合、平成29年06月13日(火) 10:00～12:00
・第2回新規制要件に関する事業者意見の聴取に係る会合、平成29年06月27日(火) 10:00～12:00
・高エネルギーアーク損傷対策に伴う手続きについての面談、平成29年12月15日（金）</t>
    <phoneticPr fontId="5"/>
  </si>
  <si>
    <t>安全研究を通じて蓄積した知見を個々の審査等に活用する。</t>
    <phoneticPr fontId="5"/>
  </si>
  <si>
    <t>安全研究を通じて蓄積した知見を個々の審査等に活用した件数</t>
    <phoneticPr fontId="5"/>
  </si>
  <si>
    <t>件</t>
    <rPh sb="0" eb="1">
      <t>ケン</t>
    </rPh>
    <phoneticPr fontId="5"/>
  </si>
  <si>
    <t>-</t>
    <phoneticPr fontId="5"/>
  </si>
  <si>
    <t>-</t>
    <phoneticPr fontId="5"/>
  </si>
  <si>
    <t>・第25回原子力規制委員会、平成29年07月19日(水) 10:30～12:00</t>
    <phoneticPr fontId="5"/>
  </si>
  <si>
    <t>専門性の向上や技術基盤の構築・維持のために必要な技術知見を得る。</t>
    <phoneticPr fontId="5"/>
  </si>
  <si>
    <t>-</t>
    <phoneticPr fontId="5"/>
  </si>
  <si>
    <t>平成29年度 火山灰の非常用ディーゼル発電機吸気フィルタへの流動解析（簡易評価手法による検討）</t>
    <phoneticPr fontId="5"/>
  </si>
  <si>
    <t>雑役務費</t>
    <phoneticPr fontId="5"/>
  </si>
  <si>
    <t>雑役務費</t>
    <phoneticPr fontId="5"/>
  </si>
  <si>
    <t>雑役務費</t>
    <phoneticPr fontId="5"/>
  </si>
  <si>
    <t>平成29年度 不確かさ解析のための燃料棒解析コードへの機能追加</t>
    <phoneticPr fontId="5"/>
  </si>
  <si>
    <t>平成29年度 ハルデンLOCA実験解析結果の整理</t>
    <phoneticPr fontId="5"/>
  </si>
  <si>
    <t>平成29年度 熱流動境界条件を使用したハルデンLOCA実験解析</t>
    <phoneticPr fontId="5"/>
  </si>
  <si>
    <t>-</t>
  </si>
  <si>
    <t>公開プロセス対象事業と同様に、本事業における個々の研究の進捗が見えるような成果目標や活動指標の設定について検討すること。
また一者応札となった案件については、引き続き幅広く関連業者の応札参加を積極的に働き掛ける等の入札方法の改善を通じ競争性の確保に努めるとともに、コスト削減や効率化に向けた更なる検証･工夫を行うこと。</t>
  </si>
  <si>
    <t>個々の研究の進捗が見えるような成果目標や活動指標（アウトカム）として、「目標とする技術知見の取得件数」を新たに設定した。
また、一者応札となった案件については今後も応札参加の働きかけ、コスト削減、効率化等の更なる検証・工夫を実施する。</t>
  </si>
  <si>
    <t>-</t>
    <phoneticPr fontId="5"/>
  </si>
  <si>
    <t>-</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</si>
  <si>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</si>
  <si>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</si>
  <si>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ＮＲＡ技術報告：0件（平成２７年度）、１件（平成２８年度）、0件（平成２９年度）
査読付き論文：２件（平成２７年度）、１件（平成２８年度）、１件（平成２９年度）
査読付きプロシーディングス：0件（平成２７年度）、１件（平成２８年度）、１件（平成２９年度）</t>
    <phoneticPr fontId="5"/>
  </si>
  <si>
    <t>-</t>
    <phoneticPr fontId="5"/>
  </si>
  <si>
    <t>-</t>
    <phoneticPr fontId="5"/>
  </si>
  <si>
    <t>686/51</t>
    <phoneticPr fontId="5"/>
  </si>
  <si>
    <t>368/36</t>
    <phoneticPr fontId="5"/>
  </si>
  <si>
    <t>74/17</t>
    <phoneticPr fontId="5"/>
  </si>
  <si>
    <t>358/17</t>
    <phoneticPr fontId="5"/>
  </si>
  <si>
    <t>熱流動試験、熱流動・核特性解析及び調査の作業件数
執行額／活動実績（アウトプットの活動実績件数）　　　　　　　　　　　　　　　　　</t>
    <phoneticPr fontId="5"/>
  </si>
  <si>
    <t>火災試験、HEAF試験等の解析及び調査の作業件数
執行額／活動実績（アウトプットの活動実績件数）　　　　　　　　　　　</t>
    <phoneticPr fontId="5"/>
  </si>
  <si>
    <t>高速炉に関する試験、解析及び調査の作業件数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</si>
  <si>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</si>
  <si>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173/14</t>
    <phoneticPr fontId="5"/>
  </si>
  <si>
    <t>177/14</t>
    <phoneticPr fontId="5"/>
  </si>
  <si>
    <t>217/45</t>
    <phoneticPr fontId="5"/>
  </si>
  <si>
    <t>-</t>
    <phoneticPr fontId="5"/>
  </si>
  <si>
    <t>157/31</t>
    <phoneticPr fontId="5"/>
  </si>
  <si>
    <t>1135/2</t>
    <phoneticPr fontId="5"/>
  </si>
  <si>
    <t>1844/3</t>
    <phoneticPr fontId="5"/>
  </si>
  <si>
    <t>1549/2</t>
    <phoneticPr fontId="5"/>
  </si>
  <si>
    <t>1321/14</t>
    <phoneticPr fontId="5"/>
  </si>
  <si>
    <t>原子炉格納容器材料に関する試験、解析及び調査の作業件数
執行額／活動実績（アウトプットの活動実績件数）　　　　　</t>
    <phoneticPr fontId="5"/>
  </si>
  <si>
    <t>熱流動試験、熱流動・核特性解析及び調査の作業件数</t>
    <rPh sb="0" eb="1">
      <t>ネツ</t>
    </rPh>
    <rPh sb="1" eb="3">
      <t>リュウドウ</t>
    </rPh>
    <rPh sb="3" eb="5">
      <t>シケン</t>
    </rPh>
    <rPh sb="6" eb="9">
      <t>ネツリュウドウ</t>
    </rPh>
    <rPh sb="10" eb="11">
      <t>カク</t>
    </rPh>
    <rPh sb="11" eb="13">
      <t>トクセイ</t>
    </rPh>
    <phoneticPr fontId="5"/>
  </si>
  <si>
    <t>原子炉格納容器材料に関する試験、解析及び調査の作業件数</t>
    <rPh sb="0" eb="3">
      <t>ゲンシロ</t>
    </rPh>
    <rPh sb="3" eb="5">
      <t>カクノウ</t>
    </rPh>
    <rPh sb="5" eb="7">
      <t>ヨウキ</t>
    </rPh>
    <rPh sb="7" eb="9">
      <t>ザイリョウ</t>
    </rPh>
    <rPh sb="10" eb="11">
      <t>カン</t>
    </rPh>
    <rPh sb="13" eb="15">
      <t>シケン</t>
    </rPh>
    <rPh sb="16" eb="18">
      <t>カイセキ</t>
    </rPh>
    <phoneticPr fontId="5"/>
  </si>
  <si>
    <t>火災試験、HEAF試験等の解析及び調査の作業件数</t>
    <rPh sb="0" eb="2">
      <t>カサイ</t>
    </rPh>
    <rPh sb="9" eb="11">
      <t>シケン</t>
    </rPh>
    <rPh sb="11" eb="12">
      <t>トウ</t>
    </rPh>
    <phoneticPr fontId="5"/>
  </si>
  <si>
    <t>-</t>
    <phoneticPr fontId="5"/>
  </si>
  <si>
    <t>高速炉に関する試験、解析及び調査の作業件数</t>
    <rPh sb="0" eb="3">
      <t>コウソクロ</t>
    </rPh>
    <rPh sb="4" eb="5">
      <t>カン</t>
    </rPh>
    <phoneticPr fontId="5"/>
  </si>
  <si>
    <t>目標とする技術知見の取得件数（年度毎の件数及び累積件数。年度毎/累積として右に示す。実績累積数は平成26年度以降の数）
成果実績の累積数
H27：57
H28：96
H29：145
最終年度における目標累積数は205
達成度の計算式は（各年度における累積数）/（最終年度における目標累積数）</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</si>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</sst>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107150</xdr:colOff>
      <xdr:row>740</xdr:row>
      <xdr:rowOff>166691</xdr:rowOff>
    </xdr:from>
    <xdr:to>
      <xdr:col>35</xdr:col>
      <xdr:colOff>192868</xdr:colOff>
      <xdr:row>742</xdr:row>
      <xdr:rowOff>158644</xdr:rowOff>
    </xdr:to>
    <xdr:sp macro="" textlink="">
      <xdr:nvSpPr>
        <xdr:cNvPr id="2" name="正方形/長方形 1"/>
        <xdr:cNvSpPr/>
      </xdr:nvSpPr>
      <xdr:spPr>
        <a:xfrm>
          <a:off x="4107650" y="62803091"/>
          <a:ext cx="3086093" cy="6968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latin typeface="+mn-ea"/>
              <a:ea typeface="+mn-ea"/>
            </a:rPr>
            <a:t>1549</a:t>
          </a:r>
          <a:r>
            <a:rPr kumimoji="1" lang="en-US" altLang="ja-JP" sz="140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20</xdr:col>
      <xdr:colOff>129131</xdr:colOff>
      <xdr:row>742</xdr:row>
      <xdr:rowOff>299810</xdr:rowOff>
    </xdr:from>
    <xdr:to>
      <xdr:col>35</xdr:col>
      <xdr:colOff>176618</xdr:colOff>
      <xdr:row>743</xdr:row>
      <xdr:rowOff>143073</xdr:rowOff>
    </xdr:to>
    <xdr:sp macro="" textlink="">
      <xdr:nvSpPr>
        <xdr:cNvPr id="3" name="大かっこ 2"/>
        <xdr:cNvSpPr/>
      </xdr:nvSpPr>
      <xdr:spPr>
        <a:xfrm>
          <a:off x="4129631" y="63641060"/>
          <a:ext cx="3047862" cy="1956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発電炉設計審査分野の規制研究事業</a:t>
          </a:r>
          <a:endParaRPr lang="ja-JP" altLang="ja-JP">
            <a:effectLst/>
          </a:endParaRPr>
        </a:p>
      </xdr:txBody>
    </xdr:sp>
    <xdr:clientData/>
  </xdr:twoCellAnchor>
  <xdr:twoCellAnchor>
    <xdr:from>
      <xdr:col>28</xdr:col>
      <xdr:colOff>43603</xdr:colOff>
      <xdr:row>743</xdr:row>
      <xdr:rowOff>142510</xdr:rowOff>
    </xdr:from>
    <xdr:to>
      <xdr:col>28</xdr:col>
      <xdr:colOff>43603</xdr:colOff>
      <xdr:row>746</xdr:row>
      <xdr:rowOff>302748</xdr:rowOff>
    </xdr:to>
    <xdr:sp macro="" textlink="">
      <xdr:nvSpPr>
        <xdr:cNvPr id="4" name="Line 20"/>
        <xdr:cNvSpPr>
          <a:spLocks noChangeShapeType="1"/>
        </xdr:cNvSpPr>
      </xdr:nvSpPr>
      <xdr:spPr bwMode="auto">
        <a:xfrm flipV="1">
          <a:off x="5644303" y="63836185"/>
          <a:ext cx="0" cy="1217513"/>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34</xdr:col>
      <xdr:colOff>28710</xdr:colOff>
      <xdr:row>743</xdr:row>
      <xdr:rowOff>196691</xdr:rowOff>
    </xdr:from>
    <xdr:to>
      <xdr:col>43</xdr:col>
      <xdr:colOff>27830</xdr:colOff>
      <xdr:row>745</xdr:row>
      <xdr:rowOff>42650</xdr:rowOff>
    </xdr:to>
    <xdr:sp macro="" textlink="">
      <xdr:nvSpPr>
        <xdr:cNvPr id="5" name="正方形/長方形 4"/>
        <xdr:cNvSpPr/>
      </xdr:nvSpPr>
      <xdr:spPr>
        <a:xfrm>
          <a:off x="6829560" y="63890366"/>
          <a:ext cx="1799345" cy="5508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32</a:t>
          </a:r>
          <a:r>
            <a:rPr kumimoji="1" lang="ja-JP" altLang="en-US" sz="1200">
              <a:solidFill>
                <a:sysClr val="windowText" lastClr="000000"/>
              </a:solidFill>
              <a:latin typeface="+mn-ea"/>
              <a:ea typeface="+mn-ea"/>
            </a:rPr>
            <a:t>百万円</a:t>
          </a:r>
        </a:p>
      </xdr:txBody>
    </xdr:sp>
    <xdr:clientData/>
  </xdr:twoCellAnchor>
  <xdr:twoCellAnchor>
    <xdr:from>
      <xdr:col>28</xdr:col>
      <xdr:colOff>57684</xdr:colOff>
      <xdr:row>744</xdr:row>
      <xdr:rowOff>123016</xdr:rowOff>
    </xdr:from>
    <xdr:to>
      <xdr:col>34</xdr:col>
      <xdr:colOff>28710</xdr:colOff>
      <xdr:row>744</xdr:row>
      <xdr:rowOff>125253</xdr:rowOff>
    </xdr:to>
    <xdr:cxnSp macro="">
      <xdr:nvCxnSpPr>
        <xdr:cNvPr id="6" name="直線コネクタ 5"/>
        <xdr:cNvCxnSpPr/>
      </xdr:nvCxnSpPr>
      <xdr:spPr>
        <a:xfrm flipV="1">
          <a:off x="5658384" y="64169116"/>
          <a:ext cx="1171176" cy="22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126893</xdr:colOff>
      <xdr:row>742</xdr:row>
      <xdr:rowOff>10583</xdr:rowOff>
    </xdr:from>
    <xdr:to>
      <xdr:col>49</xdr:col>
      <xdr:colOff>272143</xdr:colOff>
      <xdr:row>747</xdr:row>
      <xdr:rowOff>0</xdr:rowOff>
    </xdr:to>
    <xdr:sp macro="" textlink="">
      <xdr:nvSpPr>
        <xdr:cNvPr id="7" name="大かっこ 6"/>
        <xdr:cNvSpPr/>
      </xdr:nvSpPr>
      <xdr:spPr>
        <a:xfrm>
          <a:off x="8903500" y="63338226"/>
          <a:ext cx="1369893" cy="17583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200" b="0" i="0" baseline="0">
              <a:solidFill>
                <a:schemeClr val="tx1"/>
              </a:solidFill>
              <a:effectLst/>
              <a:latin typeface="+mn-lt"/>
              <a:ea typeface="+mn-ea"/>
              <a:cs typeface="+mn-cs"/>
            </a:rPr>
            <a:t>諸謝金、旅費等</a:t>
          </a:r>
          <a:endParaRPr lang="en-US" altLang="ja-JP" sz="1200" b="0" i="0" baseline="0">
            <a:solidFill>
              <a:schemeClr val="tx1"/>
            </a:solidFill>
            <a:effectLst/>
            <a:latin typeface="+mn-lt"/>
            <a:ea typeface="+mn-ea"/>
            <a:cs typeface="+mn-cs"/>
          </a:endParaRPr>
        </a:p>
        <a:p>
          <a:r>
            <a:rPr lang="ja-JP" altLang="en-US" sz="1200">
              <a:solidFill>
                <a:schemeClr val="tx1"/>
              </a:solidFill>
              <a:effectLst/>
              <a:latin typeface="+mn-lt"/>
              <a:ea typeface="+mn-ea"/>
              <a:cs typeface="+mn-cs"/>
            </a:rPr>
            <a:t>①職員旅費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　</a:t>
          </a:r>
          <a:r>
            <a:rPr lang="en-US" altLang="ja-JP" sz="1200">
              <a:solidFill>
                <a:schemeClr val="tx1"/>
              </a:solidFill>
              <a:effectLst/>
              <a:latin typeface="+mn-ea"/>
              <a:ea typeface="+mn-ea"/>
              <a:cs typeface="+mn-cs"/>
            </a:rPr>
            <a:t>28</a:t>
          </a:r>
          <a:r>
            <a:rPr lang="ja-JP" altLang="en-US" sz="1200">
              <a:solidFill>
                <a:schemeClr val="tx1"/>
              </a:solidFill>
              <a:effectLst/>
              <a:latin typeface="+mn-ea"/>
              <a:ea typeface="+mn-ea"/>
              <a:cs typeface="+mn-cs"/>
            </a:rPr>
            <a:t>百万円</a:t>
          </a:r>
          <a:endParaRPr lang="en-US" sz="1200">
            <a:effectLst/>
            <a:latin typeface="+mn-ea"/>
            <a:ea typeface="+mn-ea"/>
          </a:endParaRPr>
        </a:p>
        <a:p>
          <a:r>
            <a:rPr lang="ja-JP" altLang="en-US" sz="1200">
              <a:solidFill>
                <a:schemeClr val="tx1"/>
              </a:solidFill>
              <a:effectLst/>
              <a:latin typeface="+mn-ea"/>
              <a:ea typeface="+mn-ea"/>
              <a:cs typeface="+mn-cs"/>
            </a:rPr>
            <a:t>②委員等旅費</a:t>
          </a:r>
          <a:endParaRPr lang="en-US" sz="1200">
            <a:effectLst/>
            <a:latin typeface="+mn-ea"/>
            <a:ea typeface="+mn-ea"/>
          </a:endParaRPr>
        </a:p>
        <a:p>
          <a:r>
            <a:rPr lang="ja-JP" altLang="en-US" sz="1200">
              <a:solidFill>
                <a:schemeClr val="tx1"/>
              </a:solidFill>
              <a:effectLst/>
              <a:latin typeface="+mn-ea"/>
              <a:ea typeface="+mn-ea"/>
              <a:cs typeface="+mn-cs"/>
            </a:rPr>
            <a:t>　</a:t>
          </a:r>
          <a:r>
            <a:rPr lang="en-US" altLang="ja-JP" sz="1200">
              <a:solidFill>
                <a:schemeClr val="tx1"/>
              </a:solidFill>
              <a:effectLst/>
              <a:latin typeface="+mn-ea"/>
              <a:ea typeface="+mn-ea"/>
              <a:cs typeface="+mn-cs"/>
            </a:rPr>
            <a:t>4</a:t>
          </a:r>
          <a:r>
            <a:rPr lang="ja-JP" altLang="en-US" sz="1200">
              <a:solidFill>
                <a:schemeClr val="tx1"/>
              </a:solidFill>
              <a:effectLst/>
              <a:latin typeface="+mn-ea"/>
              <a:ea typeface="+mn-ea"/>
              <a:cs typeface="+mn-cs"/>
            </a:rPr>
            <a:t>百万円</a:t>
          </a:r>
          <a:endParaRPr lang="en-US" sz="1200">
            <a:effectLst/>
            <a:latin typeface="+mn-ea"/>
            <a:ea typeface="+mn-ea"/>
          </a:endParaRPr>
        </a:p>
        <a:p>
          <a:pPr rtl="0"/>
          <a:endParaRPr lang="ja-JP" altLang="ja-JP" sz="1200">
            <a:effectLst/>
          </a:endParaRPr>
        </a:p>
      </xdr:txBody>
    </xdr:sp>
    <xdr:clientData/>
  </xdr:twoCellAnchor>
  <xdr:twoCellAnchor>
    <xdr:from>
      <xdr:col>11</xdr:col>
      <xdr:colOff>25526</xdr:colOff>
      <xdr:row>746</xdr:row>
      <xdr:rowOff>309561</xdr:rowOff>
    </xdr:from>
    <xdr:to>
      <xdr:col>43</xdr:col>
      <xdr:colOff>75417</xdr:colOff>
      <xdr:row>748</xdr:row>
      <xdr:rowOff>116658</xdr:rowOff>
    </xdr:to>
    <xdr:sp macro="" textlink="">
      <xdr:nvSpPr>
        <xdr:cNvPr id="8" name="Freeform 19"/>
        <xdr:cNvSpPr>
          <a:spLocks/>
        </xdr:cNvSpPr>
      </xdr:nvSpPr>
      <xdr:spPr bwMode="auto">
        <a:xfrm>
          <a:off x="2225801" y="65060511"/>
          <a:ext cx="6450691" cy="511947"/>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29249</xdr:colOff>
      <xdr:row>748</xdr:row>
      <xdr:rowOff>170728</xdr:rowOff>
    </xdr:from>
    <xdr:to>
      <xdr:col>30</xdr:col>
      <xdr:colOff>360</xdr:colOff>
      <xdr:row>749</xdr:row>
      <xdr:rowOff>87659</xdr:rowOff>
    </xdr:to>
    <xdr:sp macro="" textlink="">
      <xdr:nvSpPr>
        <xdr:cNvPr id="9" name="Text Box 9"/>
        <xdr:cNvSpPr txBox="1">
          <a:spLocks noChangeArrowheads="1"/>
        </xdr:cNvSpPr>
      </xdr:nvSpPr>
      <xdr:spPr bwMode="auto">
        <a:xfrm>
          <a:off x="5229899" y="65626528"/>
          <a:ext cx="771211" cy="269356"/>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70478</xdr:colOff>
      <xdr:row>748</xdr:row>
      <xdr:rowOff>142780</xdr:rowOff>
    </xdr:from>
    <xdr:to>
      <xdr:col>13</xdr:col>
      <xdr:colOff>38664</xdr:colOff>
      <xdr:row>749</xdr:row>
      <xdr:rowOff>59711</xdr:rowOff>
    </xdr:to>
    <xdr:sp macro="" textlink="">
      <xdr:nvSpPr>
        <xdr:cNvPr id="10" name="Text Box 9"/>
        <xdr:cNvSpPr txBox="1">
          <a:spLocks noChangeArrowheads="1"/>
        </xdr:cNvSpPr>
      </xdr:nvSpPr>
      <xdr:spPr bwMode="auto">
        <a:xfrm>
          <a:off x="1870703" y="65598580"/>
          <a:ext cx="768286" cy="269356"/>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89444</xdr:colOff>
      <xdr:row>748</xdr:row>
      <xdr:rowOff>341906</xdr:rowOff>
    </xdr:from>
    <xdr:to>
      <xdr:col>13</xdr:col>
      <xdr:colOff>150638</xdr:colOff>
      <xdr:row>749</xdr:row>
      <xdr:rowOff>319747</xdr:rowOff>
    </xdr:to>
    <xdr:sp macro="" textlink="">
      <xdr:nvSpPr>
        <xdr:cNvPr id="11" name="Text Box 10"/>
        <xdr:cNvSpPr txBox="1">
          <a:spLocks noChangeArrowheads="1"/>
        </xdr:cNvSpPr>
      </xdr:nvSpPr>
      <xdr:spPr bwMode="auto">
        <a:xfrm>
          <a:off x="1689644" y="65797706"/>
          <a:ext cx="1061319" cy="33026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7</xdr:col>
      <xdr:colOff>43723</xdr:colOff>
      <xdr:row>750</xdr:row>
      <xdr:rowOff>16544</xdr:rowOff>
    </xdr:from>
    <xdr:to>
      <xdr:col>14</xdr:col>
      <xdr:colOff>176715</xdr:colOff>
      <xdr:row>752</xdr:row>
      <xdr:rowOff>16714</xdr:rowOff>
    </xdr:to>
    <xdr:sp macro="" textlink="">
      <xdr:nvSpPr>
        <xdr:cNvPr id="12" name="Text Box 9"/>
        <xdr:cNvSpPr txBox="1">
          <a:spLocks noChangeArrowheads="1"/>
        </xdr:cNvSpPr>
      </xdr:nvSpPr>
      <xdr:spPr bwMode="auto">
        <a:xfrm>
          <a:off x="1443898" y="66177194"/>
          <a:ext cx="1533167" cy="70502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20</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678</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60922</xdr:colOff>
      <xdr:row>749</xdr:row>
      <xdr:rowOff>100608</xdr:rowOff>
    </xdr:from>
    <xdr:to>
      <xdr:col>30</xdr:col>
      <xdr:colOff>122117</xdr:colOff>
      <xdr:row>749</xdr:row>
      <xdr:rowOff>164572</xdr:rowOff>
    </xdr:to>
    <xdr:sp macro="" textlink="">
      <xdr:nvSpPr>
        <xdr:cNvPr id="13" name="Text Box 10"/>
        <xdr:cNvSpPr txBox="1">
          <a:spLocks noChangeArrowheads="1"/>
        </xdr:cNvSpPr>
      </xdr:nvSpPr>
      <xdr:spPr bwMode="auto">
        <a:xfrm>
          <a:off x="5061547" y="65908833"/>
          <a:ext cx="1061320" cy="63964"/>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199096</xdr:colOff>
      <xdr:row>750</xdr:row>
      <xdr:rowOff>6480</xdr:rowOff>
    </xdr:from>
    <xdr:to>
      <xdr:col>31</xdr:col>
      <xdr:colOff>131005</xdr:colOff>
      <xdr:row>752</xdr:row>
      <xdr:rowOff>6650</xdr:rowOff>
    </xdr:to>
    <xdr:sp macro="" textlink="">
      <xdr:nvSpPr>
        <xdr:cNvPr id="14" name="Text Box 9"/>
        <xdr:cNvSpPr txBox="1">
          <a:spLocks noChangeArrowheads="1"/>
        </xdr:cNvSpPr>
      </xdr:nvSpPr>
      <xdr:spPr bwMode="auto">
        <a:xfrm>
          <a:off x="4799671" y="66167130"/>
          <a:ext cx="1532109" cy="70502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C.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4</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43</xdr:col>
      <xdr:colOff>63500</xdr:colOff>
      <xdr:row>748</xdr:row>
      <xdr:rowOff>118661</xdr:rowOff>
    </xdr:from>
    <xdr:to>
      <xdr:col>43</xdr:col>
      <xdr:colOff>75417</xdr:colOff>
      <xdr:row>755</xdr:row>
      <xdr:rowOff>179916</xdr:rowOff>
    </xdr:to>
    <xdr:sp macro="" textlink="">
      <xdr:nvSpPr>
        <xdr:cNvPr id="15" name="Line 20"/>
        <xdr:cNvSpPr>
          <a:spLocks noChangeShapeType="1"/>
        </xdr:cNvSpPr>
      </xdr:nvSpPr>
      <xdr:spPr bwMode="auto">
        <a:xfrm flipV="1">
          <a:off x="8664575" y="65574461"/>
          <a:ext cx="11917" cy="252823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17</xdr:col>
      <xdr:colOff>96584</xdr:colOff>
      <xdr:row>748</xdr:row>
      <xdr:rowOff>168933</xdr:rowOff>
    </xdr:from>
    <xdr:to>
      <xdr:col>21</xdr:col>
      <xdr:colOff>64769</xdr:colOff>
      <xdr:row>749</xdr:row>
      <xdr:rowOff>85864</xdr:rowOff>
    </xdr:to>
    <xdr:sp macro="" textlink="">
      <xdr:nvSpPr>
        <xdr:cNvPr id="16" name="Text Box 9"/>
        <xdr:cNvSpPr txBox="1">
          <a:spLocks noChangeArrowheads="1"/>
        </xdr:cNvSpPr>
      </xdr:nvSpPr>
      <xdr:spPr bwMode="auto">
        <a:xfrm>
          <a:off x="3497009" y="65624733"/>
          <a:ext cx="768285" cy="269356"/>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16</xdr:col>
      <xdr:colOff>107167</xdr:colOff>
      <xdr:row>749</xdr:row>
      <xdr:rowOff>23411</xdr:rowOff>
    </xdr:from>
    <xdr:to>
      <xdr:col>21</xdr:col>
      <xdr:colOff>168361</xdr:colOff>
      <xdr:row>749</xdr:row>
      <xdr:rowOff>295932</xdr:rowOff>
    </xdr:to>
    <xdr:sp macro="" textlink="">
      <xdr:nvSpPr>
        <xdr:cNvPr id="17" name="Text Box 10"/>
        <xdr:cNvSpPr txBox="1">
          <a:spLocks noChangeArrowheads="1"/>
        </xdr:cNvSpPr>
      </xdr:nvSpPr>
      <xdr:spPr bwMode="auto">
        <a:xfrm>
          <a:off x="3307567" y="65831636"/>
          <a:ext cx="1061319" cy="272521"/>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（総合評価）</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15</xdr:col>
      <xdr:colOff>75417</xdr:colOff>
      <xdr:row>750</xdr:row>
      <xdr:rowOff>12830</xdr:rowOff>
    </xdr:from>
    <xdr:to>
      <xdr:col>23</xdr:col>
      <xdr:colOff>6003</xdr:colOff>
      <xdr:row>752</xdr:row>
      <xdr:rowOff>13000</xdr:rowOff>
    </xdr:to>
    <xdr:sp macro="" textlink="">
      <xdr:nvSpPr>
        <xdr:cNvPr id="18" name="Text Box 9"/>
        <xdr:cNvSpPr txBox="1">
          <a:spLocks noChangeArrowheads="1"/>
        </xdr:cNvSpPr>
      </xdr:nvSpPr>
      <xdr:spPr bwMode="auto">
        <a:xfrm>
          <a:off x="3075792" y="66173480"/>
          <a:ext cx="1530786" cy="70502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85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6</xdr:col>
      <xdr:colOff>170669</xdr:colOff>
      <xdr:row>752</xdr:row>
      <xdr:rowOff>41936</xdr:rowOff>
    </xdr:from>
    <xdr:to>
      <xdr:col>14</xdr:col>
      <xdr:colOff>158762</xdr:colOff>
      <xdr:row>755</xdr:row>
      <xdr:rowOff>0</xdr:rowOff>
    </xdr:to>
    <xdr:sp macro="" textlink="">
      <xdr:nvSpPr>
        <xdr:cNvPr id="19" name="大かっこ 18"/>
        <xdr:cNvSpPr/>
      </xdr:nvSpPr>
      <xdr:spPr>
        <a:xfrm>
          <a:off x="1370819" y="66907436"/>
          <a:ext cx="1588293" cy="10153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原子炉格納容器の局部破損評価方法の調査及び試解析等</a:t>
          </a:r>
          <a:endParaRPr lang="ja-JP" altLang="ja-JP">
            <a:effectLst/>
          </a:endParaRPr>
        </a:p>
      </xdr:txBody>
    </xdr:sp>
    <xdr:clientData/>
  </xdr:twoCellAnchor>
  <xdr:twoCellAnchor>
    <xdr:from>
      <xdr:col>15</xdr:col>
      <xdr:colOff>54249</xdr:colOff>
      <xdr:row>752</xdr:row>
      <xdr:rowOff>126600</xdr:rowOff>
    </xdr:from>
    <xdr:to>
      <xdr:col>23</xdr:col>
      <xdr:colOff>42342</xdr:colOff>
      <xdr:row>754</xdr:row>
      <xdr:rowOff>169333</xdr:rowOff>
    </xdr:to>
    <xdr:sp macro="" textlink="">
      <xdr:nvSpPr>
        <xdr:cNvPr id="20" name="大かっこ 19"/>
        <xdr:cNvSpPr/>
      </xdr:nvSpPr>
      <xdr:spPr>
        <a:xfrm>
          <a:off x="3054624" y="66992100"/>
          <a:ext cx="1588293" cy="7475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国産システムコードの開発等</a:t>
          </a:r>
          <a:endParaRPr lang="ja-JP" altLang="ja-JP">
            <a:effectLst/>
          </a:endParaRPr>
        </a:p>
      </xdr:txBody>
    </xdr:sp>
    <xdr:clientData/>
  </xdr:twoCellAnchor>
  <xdr:twoCellAnchor>
    <xdr:from>
      <xdr:col>23</xdr:col>
      <xdr:colOff>149505</xdr:colOff>
      <xdr:row>752</xdr:row>
      <xdr:rowOff>94850</xdr:rowOff>
    </xdr:from>
    <xdr:to>
      <xdr:col>32</xdr:col>
      <xdr:colOff>0</xdr:colOff>
      <xdr:row>755</xdr:row>
      <xdr:rowOff>21168</xdr:rowOff>
    </xdr:to>
    <xdr:sp macro="" textlink="">
      <xdr:nvSpPr>
        <xdr:cNvPr id="21" name="大かっこ 20"/>
        <xdr:cNvSpPr/>
      </xdr:nvSpPr>
      <xdr:spPr>
        <a:xfrm>
          <a:off x="4750080" y="66960350"/>
          <a:ext cx="1650720" cy="9835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火山灰の非常用ディーゼル発電機吸気フィルタへの流動解析等</a:t>
          </a:r>
          <a:endParaRPr lang="ja-JP" altLang="ja-JP">
            <a:effectLst/>
          </a:endParaRPr>
        </a:p>
      </xdr:txBody>
    </xdr:sp>
    <xdr:clientData/>
  </xdr:twoCellAnchor>
  <xdr:twoCellAnchor>
    <xdr:from>
      <xdr:col>27</xdr:col>
      <xdr:colOff>200702</xdr:colOff>
      <xdr:row>746</xdr:row>
      <xdr:rowOff>322890</xdr:rowOff>
    </xdr:from>
    <xdr:to>
      <xdr:col>27</xdr:col>
      <xdr:colOff>200702</xdr:colOff>
      <xdr:row>748</xdr:row>
      <xdr:rowOff>167443</xdr:rowOff>
    </xdr:to>
    <xdr:sp macro="" textlink="">
      <xdr:nvSpPr>
        <xdr:cNvPr id="22" name="Line 20"/>
        <xdr:cNvSpPr>
          <a:spLocks noChangeShapeType="1"/>
        </xdr:cNvSpPr>
      </xdr:nvSpPr>
      <xdr:spPr bwMode="auto">
        <a:xfrm flipV="1">
          <a:off x="5601377" y="65073840"/>
          <a:ext cx="0" cy="54940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36</xdr:col>
      <xdr:colOff>197359</xdr:colOff>
      <xdr:row>746</xdr:row>
      <xdr:rowOff>315030</xdr:rowOff>
    </xdr:from>
    <xdr:to>
      <xdr:col>36</xdr:col>
      <xdr:colOff>197359</xdr:colOff>
      <xdr:row>748</xdr:row>
      <xdr:rowOff>159583</xdr:rowOff>
    </xdr:to>
    <xdr:sp macro="" textlink="">
      <xdr:nvSpPr>
        <xdr:cNvPr id="23" name="Line 20"/>
        <xdr:cNvSpPr>
          <a:spLocks noChangeShapeType="1"/>
        </xdr:cNvSpPr>
      </xdr:nvSpPr>
      <xdr:spPr bwMode="auto">
        <a:xfrm flipV="1">
          <a:off x="7398259" y="65065980"/>
          <a:ext cx="0" cy="54940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19</xdr:col>
      <xdr:colOff>47625</xdr:colOff>
      <xdr:row>746</xdr:row>
      <xdr:rowOff>309562</xdr:rowOff>
    </xdr:from>
    <xdr:to>
      <xdr:col>19</xdr:col>
      <xdr:colOff>47625</xdr:colOff>
      <xdr:row>748</xdr:row>
      <xdr:rowOff>154115</xdr:rowOff>
    </xdr:to>
    <xdr:sp macro="" textlink="">
      <xdr:nvSpPr>
        <xdr:cNvPr id="24" name="Line 20"/>
        <xdr:cNvSpPr>
          <a:spLocks noChangeShapeType="1"/>
        </xdr:cNvSpPr>
      </xdr:nvSpPr>
      <xdr:spPr bwMode="auto">
        <a:xfrm flipV="1">
          <a:off x="3848100" y="65060512"/>
          <a:ext cx="0" cy="54940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8</xdr:col>
      <xdr:colOff>19649</xdr:colOff>
      <xdr:row>756</xdr:row>
      <xdr:rowOff>595483</xdr:rowOff>
    </xdr:from>
    <xdr:to>
      <xdr:col>11</xdr:col>
      <xdr:colOff>190520</xdr:colOff>
      <xdr:row>757</xdr:row>
      <xdr:rowOff>515817</xdr:rowOff>
    </xdr:to>
    <xdr:sp macro="" textlink="">
      <xdr:nvSpPr>
        <xdr:cNvPr id="25" name="Text Box 9"/>
        <xdr:cNvSpPr txBox="1">
          <a:spLocks noChangeArrowheads="1"/>
        </xdr:cNvSpPr>
      </xdr:nvSpPr>
      <xdr:spPr bwMode="auto">
        <a:xfrm>
          <a:off x="1619849" y="68870683"/>
          <a:ext cx="770946"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79522</xdr:colOff>
      <xdr:row>757</xdr:row>
      <xdr:rowOff>133648</xdr:rowOff>
    </xdr:from>
    <xdr:to>
      <xdr:col>12</xdr:col>
      <xdr:colOff>137691</xdr:colOff>
      <xdr:row>757</xdr:row>
      <xdr:rowOff>303706</xdr:rowOff>
    </xdr:to>
    <xdr:sp macro="" textlink="">
      <xdr:nvSpPr>
        <xdr:cNvPr id="26" name="Text Box 10"/>
        <xdr:cNvSpPr txBox="1">
          <a:spLocks noChangeArrowheads="1"/>
        </xdr:cNvSpPr>
      </xdr:nvSpPr>
      <xdr:spPr bwMode="auto">
        <a:xfrm>
          <a:off x="1479697" y="69075598"/>
          <a:ext cx="1058294"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6</xdr:col>
      <xdr:colOff>113921</xdr:colOff>
      <xdr:row>757</xdr:row>
      <xdr:rowOff>378697</xdr:rowOff>
    </xdr:from>
    <xdr:to>
      <xdr:col>13</xdr:col>
      <xdr:colOff>137583</xdr:colOff>
      <xdr:row>758</xdr:row>
      <xdr:rowOff>466993</xdr:rowOff>
    </xdr:to>
    <xdr:sp macro="" textlink="">
      <xdr:nvSpPr>
        <xdr:cNvPr id="27" name="Text Box 9"/>
        <xdr:cNvSpPr txBox="1">
          <a:spLocks noChangeArrowheads="1"/>
        </xdr:cNvSpPr>
      </xdr:nvSpPr>
      <xdr:spPr bwMode="auto">
        <a:xfrm>
          <a:off x="1314071" y="69320647"/>
          <a:ext cx="1423837" cy="75504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E. </a:t>
          </a:r>
          <a:r>
            <a:rPr lang="ja-JP" altLang="en-US" sz="1200" b="0" i="0" u="none" strike="noStrike" baseline="0">
              <a:solidFill>
                <a:sysClr val="windowText" lastClr="000000"/>
              </a:solidFill>
              <a:latin typeface="ＭＳ Ｐゴシック"/>
              <a:ea typeface="ＭＳ Ｐゴシック"/>
            </a:rPr>
            <a:t>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455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225</xdr:colOff>
      <xdr:row>757</xdr:row>
      <xdr:rowOff>388978</xdr:rowOff>
    </xdr:from>
    <xdr:to>
      <xdr:col>21</xdr:col>
      <xdr:colOff>2643</xdr:colOff>
      <xdr:row>758</xdr:row>
      <xdr:rowOff>488159</xdr:rowOff>
    </xdr:to>
    <xdr:sp macro="" textlink="">
      <xdr:nvSpPr>
        <xdr:cNvPr id="28" name="Text Box 9"/>
        <xdr:cNvSpPr txBox="1">
          <a:spLocks noChangeArrowheads="1"/>
        </xdr:cNvSpPr>
      </xdr:nvSpPr>
      <xdr:spPr bwMode="auto">
        <a:xfrm>
          <a:off x="3000600" y="69330928"/>
          <a:ext cx="1202568" cy="76593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F. </a:t>
          </a:r>
          <a:r>
            <a:rPr lang="ja-JP" altLang="en-US" sz="1200" b="0" i="0" u="none" strike="noStrike" baseline="0">
              <a:solidFill>
                <a:sysClr val="windowText" lastClr="000000"/>
              </a:solidFill>
              <a:latin typeface="ＭＳ Ｐゴシック"/>
              <a:ea typeface="ＭＳ Ｐゴシック"/>
            </a:rPr>
            <a:t>一般財団法人電力中央研究所</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92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109991</xdr:colOff>
      <xdr:row>750</xdr:row>
      <xdr:rowOff>0</xdr:rowOff>
    </xdr:from>
    <xdr:to>
      <xdr:col>40</xdr:col>
      <xdr:colOff>63503</xdr:colOff>
      <xdr:row>752</xdr:row>
      <xdr:rowOff>1325</xdr:rowOff>
    </xdr:to>
    <xdr:sp macro="" textlink="">
      <xdr:nvSpPr>
        <xdr:cNvPr id="29" name="Text Box 9"/>
        <xdr:cNvSpPr txBox="1">
          <a:spLocks noChangeArrowheads="1"/>
        </xdr:cNvSpPr>
      </xdr:nvSpPr>
      <xdr:spPr bwMode="auto">
        <a:xfrm>
          <a:off x="6710816" y="66160650"/>
          <a:ext cx="1353687" cy="70617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D. </a:t>
          </a:r>
          <a:r>
            <a:rPr lang="ja-JP" altLang="en-US" sz="1200" b="0" i="0" u="none" strike="noStrike" baseline="0">
              <a:solidFill>
                <a:sysClr val="windowText" lastClr="000000"/>
              </a:solidFill>
              <a:latin typeface="ＭＳ Ｐゴシック"/>
              <a:ea typeface="ＭＳ Ｐゴシック"/>
            </a:rPr>
            <a:t>原子燃料工業株式会社 </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44</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16</xdr:col>
      <xdr:colOff>23866</xdr:colOff>
      <xdr:row>756</xdr:row>
      <xdr:rowOff>587622</xdr:rowOff>
    </xdr:from>
    <xdr:to>
      <xdr:col>19</xdr:col>
      <xdr:colOff>199084</xdr:colOff>
      <xdr:row>757</xdr:row>
      <xdr:rowOff>507956</xdr:rowOff>
    </xdr:to>
    <xdr:sp macro="" textlink="">
      <xdr:nvSpPr>
        <xdr:cNvPr id="30" name="Text Box 9"/>
        <xdr:cNvSpPr txBox="1">
          <a:spLocks noChangeArrowheads="1"/>
        </xdr:cNvSpPr>
      </xdr:nvSpPr>
      <xdr:spPr bwMode="auto">
        <a:xfrm>
          <a:off x="3224266" y="68862822"/>
          <a:ext cx="775293"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15</xdr:col>
      <xdr:colOff>73152</xdr:colOff>
      <xdr:row>757</xdr:row>
      <xdr:rowOff>146955</xdr:rowOff>
    </xdr:from>
    <xdr:to>
      <xdr:col>20</xdr:col>
      <xdr:colOff>134344</xdr:colOff>
      <xdr:row>757</xdr:row>
      <xdr:rowOff>317013</xdr:rowOff>
    </xdr:to>
    <xdr:sp macro="" textlink="">
      <xdr:nvSpPr>
        <xdr:cNvPr id="31" name="Text Box 10"/>
        <xdr:cNvSpPr txBox="1">
          <a:spLocks noChangeArrowheads="1"/>
        </xdr:cNvSpPr>
      </xdr:nvSpPr>
      <xdr:spPr bwMode="auto">
        <a:xfrm>
          <a:off x="3073527" y="69088905"/>
          <a:ext cx="1061317"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35</xdr:col>
      <xdr:colOff>870</xdr:colOff>
      <xdr:row>748</xdr:row>
      <xdr:rowOff>170034</xdr:rowOff>
    </xdr:from>
    <xdr:to>
      <xdr:col>38</xdr:col>
      <xdr:colOff>173064</xdr:colOff>
      <xdr:row>750</xdr:row>
      <xdr:rowOff>58618</xdr:rowOff>
    </xdr:to>
    <xdr:sp macro="" textlink="">
      <xdr:nvSpPr>
        <xdr:cNvPr id="32" name="Text Box 9"/>
        <xdr:cNvSpPr txBox="1">
          <a:spLocks noChangeArrowheads="1"/>
        </xdr:cNvSpPr>
      </xdr:nvSpPr>
      <xdr:spPr bwMode="auto">
        <a:xfrm>
          <a:off x="7001745" y="65625834"/>
          <a:ext cx="772269" cy="59343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34</xdr:col>
      <xdr:colOff>60739</xdr:colOff>
      <xdr:row>749</xdr:row>
      <xdr:rowOff>36284</xdr:rowOff>
    </xdr:from>
    <xdr:to>
      <xdr:col>39</xdr:col>
      <xdr:colOff>121933</xdr:colOff>
      <xdr:row>749</xdr:row>
      <xdr:rowOff>206342</xdr:rowOff>
    </xdr:to>
    <xdr:sp macro="" textlink="">
      <xdr:nvSpPr>
        <xdr:cNvPr id="33" name="Text Box 10"/>
        <xdr:cNvSpPr txBox="1">
          <a:spLocks noChangeArrowheads="1"/>
        </xdr:cNvSpPr>
      </xdr:nvSpPr>
      <xdr:spPr bwMode="auto">
        <a:xfrm>
          <a:off x="6861589" y="65844509"/>
          <a:ext cx="106131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a:t>
          </a: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その他</a:t>
          </a:r>
          <a:r>
            <a:rPr lang="en-US" altLang="ja-JP"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10</xdr:col>
      <xdr:colOff>21166</xdr:colOff>
      <xdr:row>755</xdr:row>
      <xdr:rowOff>201083</xdr:rowOff>
    </xdr:from>
    <xdr:to>
      <xdr:col>49</xdr:col>
      <xdr:colOff>317499</xdr:colOff>
      <xdr:row>756</xdr:row>
      <xdr:rowOff>571500</xdr:rowOff>
    </xdr:to>
    <xdr:sp macro="" textlink="">
      <xdr:nvSpPr>
        <xdr:cNvPr id="34" name="Freeform 19"/>
        <xdr:cNvSpPr>
          <a:spLocks/>
        </xdr:cNvSpPr>
      </xdr:nvSpPr>
      <xdr:spPr bwMode="auto">
        <a:xfrm>
          <a:off x="2021416" y="68123858"/>
          <a:ext cx="8097308" cy="722842"/>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21167</xdr:colOff>
      <xdr:row>755</xdr:row>
      <xdr:rowOff>179916</xdr:rowOff>
    </xdr:from>
    <xdr:to>
      <xdr:col>18</xdr:col>
      <xdr:colOff>23812</xdr:colOff>
      <xdr:row>756</xdr:row>
      <xdr:rowOff>557975</xdr:rowOff>
    </xdr:to>
    <xdr:sp macro="" textlink="">
      <xdr:nvSpPr>
        <xdr:cNvPr id="35" name="Line 20"/>
        <xdr:cNvSpPr>
          <a:spLocks noChangeShapeType="1"/>
        </xdr:cNvSpPr>
      </xdr:nvSpPr>
      <xdr:spPr bwMode="auto">
        <a:xfrm flipH="1" flipV="1">
          <a:off x="3621617" y="68102691"/>
          <a:ext cx="2645" cy="730484"/>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25</xdr:col>
      <xdr:colOff>68846</xdr:colOff>
      <xdr:row>755</xdr:row>
      <xdr:rowOff>222250</xdr:rowOff>
    </xdr:from>
    <xdr:to>
      <xdr:col>25</xdr:col>
      <xdr:colOff>74083</xdr:colOff>
      <xdr:row>756</xdr:row>
      <xdr:rowOff>563722</xdr:rowOff>
    </xdr:to>
    <xdr:sp macro="" textlink="">
      <xdr:nvSpPr>
        <xdr:cNvPr id="36" name="Line 20"/>
        <xdr:cNvSpPr>
          <a:spLocks noChangeShapeType="1"/>
        </xdr:cNvSpPr>
      </xdr:nvSpPr>
      <xdr:spPr bwMode="auto">
        <a:xfrm flipV="1">
          <a:off x="5069471" y="68145025"/>
          <a:ext cx="5237" cy="693897"/>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33</xdr:col>
      <xdr:colOff>17150</xdr:colOff>
      <xdr:row>755</xdr:row>
      <xdr:rowOff>179916</xdr:rowOff>
    </xdr:from>
    <xdr:to>
      <xdr:col>33</xdr:col>
      <xdr:colOff>21166</xdr:colOff>
      <xdr:row>756</xdr:row>
      <xdr:rowOff>566443</xdr:rowOff>
    </xdr:to>
    <xdr:sp macro="" textlink="">
      <xdr:nvSpPr>
        <xdr:cNvPr id="37" name="Line 20"/>
        <xdr:cNvSpPr>
          <a:spLocks noChangeShapeType="1"/>
        </xdr:cNvSpPr>
      </xdr:nvSpPr>
      <xdr:spPr bwMode="auto">
        <a:xfrm flipV="1">
          <a:off x="6617975" y="68102691"/>
          <a:ext cx="4016" cy="73895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40</xdr:col>
      <xdr:colOff>31758</xdr:colOff>
      <xdr:row>755</xdr:row>
      <xdr:rowOff>201083</xdr:rowOff>
    </xdr:from>
    <xdr:to>
      <xdr:col>40</xdr:col>
      <xdr:colOff>33084</xdr:colOff>
      <xdr:row>756</xdr:row>
      <xdr:rowOff>554959</xdr:rowOff>
    </xdr:to>
    <xdr:sp macro="" textlink="">
      <xdr:nvSpPr>
        <xdr:cNvPr id="38" name="Line 20"/>
        <xdr:cNvSpPr>
          <a:spLocks noChangeShapeType="1"/>
        </xdr:cNvSpPr>
      </xdr:nvSpPr>
      <xdr:spPr bwMode="auto">
        <a:xfrm flipH="1" flipV="1">
          <a:off x="8032758" y="68123858"/>
          <a:ext cx="1326" cy="70630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32</xdr:col>
      <xdr:colOff>72496</xdr:colOff>
      <xdr:row>752</xdr:row>
      <xdr:rowOff>22493</xdr:rowOff>
    </xdr:from>
    <xdr:to>
      <xdr:col>42</xdr:col>
      <xdr:colOff>31752</xdr:colOff>
      <xdr:row>754</xdr:row>
      <xdr:rowOff>158750</xdr:rowOff>
    </xdr:to>
    <xdr:sp macro="" textlink="">
      <xdr:nvSpPr>
        <xdr:cNvPr id="39" name="大かっこ 38"/>
        <xdr:cNvSpPr/>
      </xdr:nvSpPr>
      <xdr:spPr>
        <a:xfrm>
          <a:off x="6473296" y="66887993"/>
          <a:ext cx="1959506" cy="8411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原子力施設等防災対策等委託費（使用済み燃料貯蔵プール冷却試験）</a:t>
          </a:r>
          <a:endParaRPr lang="ja-JP" altLang="ja-JP">
            <a:effectLst/>
          </a:endParaRPr>
        </a:p>
      </xdr:txBody>
    </xdr:sp>
    <xdr:clientData/>
  </xdr:twoCellAnchor>
  <xdr:twoCellAnchor>
    <xdr:from>
      <xdr:col>30</xdr:col>
      <xdr:colOff>180144</xdr:colOff>
      <xdr:row>768</xdr:row>
      <xdr:rowOff>47290</xdr:rowOff>
    </xdr:from>
    <xdr:to>
      <xdr:col>36</xdr:col>
      <xdr:colOff>127002</xdr:colOff>
      <xdr:row>770</xdr:row>
      <xdr:rowOff>212994</xdr:rowOff>
    </xdr:to>
    <xdr:sp macro="" textlink="">
      <xdr:nvSpPr>
        <xdr:cNvPr id="40" name="Text Box 9"/>
        <xdr:cNvSpPr txBox="1">
          <a:spLocks noChangeArrowheads="1"/>
        </xdr:cNvSpPr>
      </xdr:nvSpPr>
      <xdr:spPr bwMode="auto">
        <a:xfrm>
          <a:off x="6180894" y="73323115"/>
          <a:ext cx="1147008" cy="79435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L.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東京大学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31</xdr:col>
      <xdr:colOff>189732</xdr:colOff>
      <xdr:row>766</xdr:row>
      <xdr:rowOff>225676</xdr:rowOff>
    </xdr:from>
    <xdr:to>
      <xdr:col>35</xdr:col>
      <xdr:colOff>162166</xdr:colOff>
      <xdr:row>768</xdr:row>
      <xdr:rowOff>177760</xdr:rowOff>
    </xdr:to>
    <xdr:sp macro="" textlink="">
      <xdr:nvSpPr>
        <xdr:cNvPr id="41" name="Text Box 9"/>
        <xdr:cNvSpPr txBox="1">
          <a:spLocks noChangeArrowheads="1"/>
        </xdr:cNvSpPr>
      </xdr:nvSpPr>
      <xdr:spPr bwMode="auto">
        <a:xfrm>
          <a:off x="6390507" y="72872851"/>
          <a:ext cx="772534" cy="58073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31</xdr:col>
      <xdr:colOff>49844</xdr:colOff>
      <xdr:row>767</xdr:row>
      <xdr:rowOff>155423</xdr:rowOff>
    </xdr:from>
    <xdr:to>
      <xdr:col>36</xdr:col>
      <xdr:colOff>111037</xdr:colOff>
      <xdr:row>768</xdr:row>
      <xdr:rowOff>7981</xdr:rowOff>
    </xdr:to>
    <xdr:sp macro="" textlink="">
      <xdr:nvSpPr>
        <xdr:cNvPr id="42" name="Text Box 10"/>
        <xdr:cNvSpPr txBox="1">
          <a:spLocks noChangeArrowheads="1"/>
        </xdr:cNvSpPr>
      </xdr:nvSpPr>
      <xdr:spPr bwMode="auto">
        <a:xfrm>
          <a:off x="6250619" y="73116923"/>
          <a:ext cx="1061318" cy="1668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30</xdr:col>
      <xdr:colOff>66149</xdr:colOff>
      <xdr:row>770</xdr:row>
      <xdr:rowOff>304011</xdr:rowOff>
    </xdr:from>
    <xdr:to>
      <xdr:col>36</xdr:col>
      <xdr:colOff>158750</xdr:colOff>
      <xdr:row>776</xdr:row>
      <xdr:rowOff>52917</xdr:rowOff>
    </xdr:to>
    <xdr:sp macro="" textlink="">
      <xdr:nvSpPr>
        <xdr:cNvPr id="43" name="大かっこ 42"/>
        <xdr:cNvSpPr/>
      </xdr:nvSpPr>
      <xdr:spPr>
        <a:xfrm>
          <a:off x="6066899" y="74208486"/>
          <a:ext cx="1292751" cy="16348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原子力施設等防災対策等委託費（高速炉レベル</a:t>
          </a:r>
          <a:r>
            <a:rPr lang="en-US" altLang="ja-JP" sz="1100" b="0" i="0" baseline="0">
              <a:solidFill>
                <a:schemeClr val="tx1"/>
              </a:solidFill>
              <a:effectLst/>
              <a:latin typeface="+mn-lt"/>
              <a:ea typeface="+mn-ea"/>
              <a:cs typeface="+mn-cs"/>
            </a:rPr>
            <a:t>2PRA</a:t>
          </a:r>
          <a:r>
            <a:rPr lang="ja-JP" altLang="en-US" sz="1100" b="0" i="0" baseline="0">
              <a:solidFill>
                <a:schemeClr val="tx1"/>
              </a:solidFill>
              <a:effectLst/>
              <a:latin typeface="+mn-lt"/>
              <a:ea typeface="+mn-ea"/>
              <a:cs typeface="+mn-cs"/>
            </a:rPr>
            <a:t>の定量化手法に関する検討）</a:t>
          </a:r>
          <a:endParaRPr lang="ja-JP" altLang="ja-JP">
            <a:effectLst/>
          </a:endParaRPr>
        </a:p>
      </xdr:txBody>
    </xdr:sp>
    <xdr:clientData/>
  </xdr:twoCellAnchor>
  <xdr:twoCellAnchor>
    <xdr:from>
      <xdr:col>6</xdr:col>
      <xdr:colOff>87311</xdr:colOff>
      <xdr:row>758</xdr:row>
      <xdr:rowOff>606692</xdr:rowOff>
    </xdr:from>
    <xdr:to>
      <xdr:col>13</xdr:col>
      <xdr:colOff>137582</xdr:colOff>
      <xdr:row>761</xdr:row>
      <xdr:rowOff>391585</xdr:rowOff>
    </xdr:to>
    <xdr:sp macro="" textlink="">
      <xdr:nvSpPr>
        <xdr:cNvPr id="44" name="大かっこ 43"/>
        <xdr:cNvSpPr/>
      </xdr:nvSpPr>
      <xdr:spPr>
        <a:xfrm>
          <a:off x="1287461" y="70215392"/>
          <a:ext cx="1450446" cy="10517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原子力施設等防災対策等委託費（軽水炉の事故時熱流動調査）</a:t>
          </a:r>
          <a:endParaRPr lang="ja-JP" altLang="ja-JP">
            <a:effectLst/>
          </a:endParaRPr>
        </a:p>
      </xdr:txBody>
    </xdr:sp>
    <xdr:clientData/>
  </xdr:twoCellAnchor>
  <xdr:twoCellAnchor>
    <xdr:from>
      <xdr:col>14</xdr:col>
      <xdr:colOff>129644</xdr:colOff>
      <xdr:row>758</xdr:row>
      <xdr:rowOff>608811</xdr:rowOff>
    </xdr:from>
    <xdr:to>
      <xdr:col>21</xdr:col>
      <xdr:colOff>95248</xdr:colOff>
      <xdr:row>761</xdr:row>
      <xdr:rowOff>423333</xdr:rowOff>
    </xdr:to>
    <xdr:sp macro="" textlink="">
      <xdr:nvSpPr>
        <xdr:cNvPr id="45" name="大かっこ 44"/>
        <xdr:cNvSpPr/>
      </xdr:nvSpPr>
      <xdr:spPr>
        <a:xfrm>
          <a:off x="2929994" y="70217511"/>
          <a:ext cx="1365779" cy="108134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原子力施設等防災対策等委託費（スペーサ影響評価試験）等</a:t>
          </a:r>
          <a:endParaRPr lang="ja-JP" altLang="ja-JP">
            <a:effectLst/>
          </a:endParaRPr>
        </a:p>
      </xdr:txBody>
    </xdr:sp>
    <xdr:clientData/>
  </xdr:twoCellAnchor>
  <xdr:twoCellAnchor>
    <xdr:from>
      <xdr:col>10</xdr:col>
      <xdr:colOff>120386</xdr:colOff>
      <xdr:row>761</xdr:row>
      <xdr:rowOff>440531</xdr:rowOff>
    </xdr:from>
    <xdr:to>
      <xdr:col>10</xdr:col>
      <xdr:colOff>120386</xdr:colOff>
      <xdr:row>763</xdr:row>
      <xdr:rowOff>143343</xdr:rowOff>
    </xdr:to>
    <xdr:sp macro="" textlink="">
      <xdr:nvSpPr>
        <xdr:cNvPr id="46" name="Line 20"/>
        <xdr:cNvSpPr>
          <a:spLocks noChangeShapeType="1"/>
        </xdr:cNvSpPr>
      </xdr:nvSpPr>
      <xdr:spPr bwMode="auto">
        <a:xfrm flipV="1">
          <a:off x="2120636" y="71316056"/>
          <a:ext cx="0" cy="531487"/>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8</xdr:col>
      <xdr:colOff>142877</xdr:colOff>
      <xdr:row>763</xdr:row>
      <xdr:rowOff>247386</xdr:rowOff>
    </xdr:from>
    <xdr:to>
      <xdr:col>12</xdr:col>
      <xdr:colOff>192374</xdr:colOff>
      <xdr:row>764</xdr:row>
      <xdr:rowOff>187622</xdr:rowOff>
    </xdr:to>
    <xdr:sp macro="" textlink="">
      <xdr:nvSpPr>
        <xdr:cNvPr id="47" name="Text Box 9"/>
        <xdr:cNvSpPr txBox="1">
          <a:spLocks noChangeArrowheads="1"/>
        </xdr:cNvSpPr>
      </xdr:nvSpPr>
      <xdr:spPr bwMode="auto">
        <a:xfrm flipV="1">
          <a:off x="1743077" y="71951586"/>
          <a:ext cx="849597" cy="254561"/>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14554</xdr:colOff>
      <xdr:row>764</xdr:row>
      <xdr:rowOff>205053</xdr:rowOff>
    </xdr:from>
    <xdr:to>
      <xdr:col>14</xdr:col>
      <xdr:colOff>188322</xdr:colOff>
      <xdr:row>765</xdr:row>
      <xdr:rowOff>167707</xdr:rowOff>
    </xdr:to>
    <xdr:sp macro="" textlink="">
      <xdr:nvSpPr>
        <xdr:cNvPr id="48" name="Text Box 9"/>
        <xdr:cNvSpPr txBox="1">
          <a:spLocks noChangeArrowheads="1"/>
        </xdr:cNvSpPr>
      </xdr:nvSpPr>
      <xdr:spPr bwMode="auto">
        <a:xfrm flipV="1">
          <a:off x="1414729" y="72223578"/>
          <a:ext cx="1573943" cy="276979"/>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a:t>
          </a:r>
          <a:r>
            <a:rPr lang="ja-JP" altLang="en-US" sz="1100" b="0" i="0" baseline="0">
              <a:effectLst/>
              <a:latin typeface="+mn-lt"/>
              <a:ea typeface="+mn-ea"/>
              <a:cs typeface="+mn-cs"/>
            </a:rPr>
            <a:t>契約等</a:t>
          </a:r>
          <a:r>
            <a:rPr lang="ja-JP" altLang="ja-JP" sz="1100" b="0" i="0" baseline="0">
              <a:effectLst/>
              <a:latin typeface="+mn-lt"/>
              <a:ea typeface="+mn-ea"/>
              <a:cs typeface="+mn-cs"/>
            </a:rPr>
            <a:t>】</a:t>
          </a:r>
          <a:endParaRPr lang="ja-JP" altLang="ja-JP">
            <a:effectLst/>
          </a:endParaRPr>
        </a:p>
      </xdr:txBody>
    </xdr:sp>
    <xdr:clientData/>
  </xdr:twoCellAnchor>
  <xdr:twoCellAnchor>
    <xdr:from>
      <xdr:col>7</xdr:col>
      <xdr:colOff>88634</xdr:colOff>
      <xdr:row>765</xdr:row>
      <xdr:rowOff>152130</xdr:rowOff>
    </xdr:from>
    <xdr:to>
      <xdr:col>13</xdr:col>
      <xdr:colOff>169332</xdr:colOff>
      <xdr:row>768</xdr:row>
      <xdr:rowOff>3437</xdr:rowOff>
    </xdr:to>
    <xdr:sp macro="" textlink="">
      <xdr:nvSpPr>
        <xdr:cNvPr id="49" name="Text Box 6"/>
        <xdr:cNvSpPr txBox="1">
          <a:spLocks noChangeArrowheads="1"/>
        </xdr:cNvSpPr>
      </xdr:nvSpPr>
      <xdr:spPr bwMode="auto">
        <a:xfrm flipV="1">
          <a:off x="1488809" y="72484980"/>
          <a:ext cx="1280848" cy="79428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O.</a:t>
          </a:r>
          <a:r>
            <a:rPr lang="ja-JP" altLang="en-US" sz="1100" b="0" i="0" u="none" strike="noStrike" baseline="0">
              <a:solidFill>
                <a:sysClr val="windowText" lastClr="000000"/>
              </a:solidFill>
              <a:latin typeface="ＭＳ Ｐゴシック"/>
              <a:ea typeface="ＭＳ Ｐゴシック"/>
            </a:rPr>
            <a:t>　民間会社（</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者）</a:t>
          </a:r>
          <a:endParaRPr lang="en-US" altLang="ja-JP" sz="1100" b="0" i="0" u="none" strike="noStrike" baseline="0">
            <a:solidFill>
              <a:sysClr val="windowText" lastClr="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364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17</xdr:col>
      <xdr:colOff>194468</xdr:colOff>
      <xdr:row>761</xdr:row>
      <xdr:rowOff>440531</xdr:rowOff>
    </xdr:from>
    <xdr:to>
      <xdr:col>17</xdr:col>
      <xdr:colOff>194468</xdr:colOff>
      <xdr:row>763</xdr:row>
      <xdr:rowOff>143343</xdr:rowOff>
    </xdr:to>
    <xdr:sp macro="" textlink="">
      <xdr:nvSpPr>
        <xdr:cNvPr id="50" name="Line 20"/>
        <xdr:cNvSpPr>
          <a:spLocks noChangeShapeType="1"/>
        </xdr:cNvSpPr>
      </xdr:nvSpPr>
      <xdr:spPr bwMode="auto">
        <a:xfrm flipV="1">
          <a:off x="3594893" y="71316056"/>
          <a:ext cx="0" cy="531487"/>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15</xdr:col>
      <xdr:colOff>185209</xdr:colOff>
      <xdr:row>763</xdr:row>
      <xdr:rowOff>247386</xdr:rowOff>
    </xdr:from>
    <xdr:to>
      <xdr:col>20</xdr:col>
      <xdr:colOff>33622</xdr:colOff>
      <xdr:row>764</xdr:row>
      <xdr:rowOff>187622</xdr:rowOff>
    </xdr:to>
    <xdr:sp macro="" textlink="">
      <xdr:nvSpPr>
        <xdr:cNvPr id="51" name="Text Box 9"/>
        <xdr:cNvSpPr txBox="1">
          <a:spLocks noChangeArrowheads="1"/>
        </xdr:cNvSpPr>
      </xdr:nvSpPr>
      <xdr:spPr bwMode="auto">
        <a:xfrm flipV="1">
          <a:off x="3185584" y="71951586"/>
          <a:ext cx="848538" cy="254561"/>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14</xdr:col>
      <xdr:colOff>88634</xdr:colOff>
      <xdr:row>764</xdr:row>
      <xdr:rowOff>205053</xdr:rowOff>
    </xdr:from>
    <xdr:to>
      <xdr:col>22</xdr:col>
      <xdr:colOff>61320</xdr:colOff>
      <xdr:row>765</xdr:row>
      <xdr:rowOff>167707</xdr:rowOff>
    </xdr:to>
    <xdr:sp macro="" textlink="">
      <xdr:nvSpPr>
        <xdr:cNvPr id="52" name="Text Box 9"/>
        <xdr:cNvSpPr txBox="1">
          <a:spLocks noChangeArrowheads="1"/>
        </xdr:cNvSpPr>
      </xdr:nvSpPr>
      <xdr:spPr bwMode="auto">
        <a:xfrm flipV="1">
          <a:off x="2888984" y="72223578"/>
          <a:ext cx="1572886" cy="276979"/>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a:t>
          </a:r>
          <a:r>
            <a:rPr lang="ja-JP" altLang="en-US" sz="1100" b="0" i="0" baseline="0">
              <a:effectLst/>
              <a:latin typeface="+mn-lt"/>
              <a:ea typeface="+mn-ea"/>
              <a:cs typeface="+mn-cs"/>
            </a:rPr>
            <a:t>契約等</a:t>
          </a:r>
          <a:r>
            <a:rPr lang="ja-JP" altLang="ja-JP" sz="1100" b="0" i="0" baseline="0">
              <a:effectLst/>
              <a:latin typeface="+mn-lt"/>
              <a:ea typeface="+mn-ea"/>
              <a:cs typeface="+mn-cs"/>
            </a:rPr>
            <a:t>】</a:t>
          </a:r>
          <a:endParaRPr lang="ja-JP" altLang="ja-JP">
            <a:effectLst/>
          </a:endParaRPr>
        </a:p>
      </xdr:txBody>
    </xdr:sp>
    <xdr:clientData/>
  </xdr:twoCellAnchor>
  <xdr:twoCellAnchor>
    <xdr:from>
      <xdr:col>15</xdr:col>
      <xdr:colOff>26461</xdr:colOff>
      <xdr:row>765</xdr:row>
      <xdr:rowOff>155305</xdr:rowOff>
    </xdr:from>
    <xdr:to>
      <xdr:col>21</xdr:col>
      <xdr:colOff>63499</xdr:colOff>
      <xdr:row>768</xdr:row>
      <xdr:rowOff>4496</xdr:rowOff>
    </xdr:to>
    <xdr:sp macro="" textlink="">
      <xdr:nvSpPr>
        <xdr:cNvPr id="53" name="Text Box 6"/>
        <xdr:cNvSpPr txBox="1">
          <a:spLocks noChangeArrowheads="1"/>
        </xdr:cNvSpPr>
      </xdr:nvSpPr>
      <xdr:spPr bwMode="auto">
        <a:xfrm flipV="1">
          <a:off x="3026836" y="72488155"/>
          <a:ext cx="1237188" cy="7921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P.</a:t>
          </a:r>
          <a:r>
            <a:rPr lang="ja-JP" altLang="en-US" sz="1100" b="0" i="0" u="none" strike="noStrike" baseline="0">
              <a:solidFill>
                <a:sysClr val="windowText" lastClr="000000"/>
              </a:solidFill>
              <a:latin typeface="ＭＳ Ｐゴシック"/>
              <a:ea typeface="ＭＳ Ｐゴシック"/>
            </a:rPr>
            <a:t>　民間会社（</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者）</a:t>
          </a:r>
          <a:endParaRPr lang="en-US" altLang="ja-JP" sz="1100" b="0" i="0" u="none" strike="noStrike" baseline="0">
            <a:solidFill>
              <a:sysClr val="windowText" lastClr="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64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6</xdr:col>
      <xdr:colOff>89962</xdr:colOff>
      <xdr:row>768</xdr:row>
      <xdr:rowOff>90223</xdr:rowOff>
    </xdr:from>
    <xdr:to>
      <xdr:col>14</xdr:col>
      <xdr:colOff>78055</xdr:colOff>
      <xdr:row>770</xdr:row>
      <xdr:rowOff>264583</xdr:rowOff>
    </xdr:to>
    <xdr:sp macro="" textlink="">
      <xdr:nvSpPr>
        <xdr:cNvPr id="54" name="大かっこ 53"/>
        <xdr:cNvSpPr/>
      </xdr:nvSpPr>
      <xdr:spPr>
        <a:xfrm>
          <a:off x="1290112" y="73366048"/>
          <a:ext cx="1588293" cy="8030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炉心伝熱基礎実験装置（短尺</a:t>
          </a:r>
          <a:r>
            <a:rPr lang="en-US" altLang="ja-JP" sz="1100" b="0" i="0" baseline="0">
              <a:solidFill>
                <a:schemeClr val="tx1"/>
              </a:solidFill>
              <a:effectLst/>
              <a:latin typeface="+mn-lt"/>
              <a:ea typeface="+mn-ea"/>
              <a:cs typeface="+mn-cs"/>
            </a:rPr>
            <a:t>3×3</a:t>
          </a:r>
          <a:r>
            <a:rPr lang="ja-JP" altLang="en-US" sz="1100" b="0" i="0" baseline="0">
              <a:solidFill>
                <a:schemeClr val="tx1"/>
              </a:solidFill>
              <a:effectLst/>
              <a:latin typeface="+mn-lt"/>
              <a:ea typeface="+mn-ea"/>
              <a:cs typeface="+mn-cs"/>
            </a:rPr>
            <a:t>バンドル）の製作等</a:t>
          </a:r>
          <a:endParaRPr lang="ja-JP" altLang="ja-JP">
            <a:effectLst/>
          </a:endParaRPr>
        </a:p>
      </xdr:txBody>
    </xdr:sp>
    <xdr:clientData/>
  </xdr:twoCellAnchor>
  <xdr:twoCellAnchor>
    <xdr:from>
      <xdr:col>14</xdr:col>
      <xdr:colOff>169335</xdr:colOff>
      <xdr:row>768</xdr:row>
      <xdr:rowOff>90223</xdr:rowOff>
    </xdr:from>
    <xdr:to>
      <xdr:col>22</xdr:col>
      <xdr:colOff>56889</xdr:colOff>
      <xdr:row>770</xdr:row>
      <xdr:rowOff>148167</xdr:rowOff>
    </xdr:to>
    <xdr:sp macro="" textlink="">
      <xdr:nvSpPr>
        <xdr:cNvPr id="55" name="大かっこ 54"/>
        <xdr:cNvSpPr/>
      </xdr:nvSpPr>
      <xdr:spPr>
        <a:xfrm>
          <a:off x="2969685" y="73366048"/>
          <a:ext cx="1487754" cy="6865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スペーサ効果試験設備運転業務等</a:t>
          </a:r>
          <a:endParaRPr lang="ja-JP" altLang="ja-JP">
            <a:effectLst/>
          </a:endParaRPr>
        </a:p>
      </xdr:txBody>
    </xdr:sp>
    <xdr:clientData/>
  </xdr:twoCellAnchor>
  <xdr:twoCellAnchor>
    <xdr:from>
      <xdr:col>26</xdr:col>
      <xdr:colOff>169332</xdr:colOff>
      <xdr:row>764</xdr:row>
      <xdr:rowOff>105833</xdr:rowOff>
    </xdr:from>
    <xdr:to>
      <xdr:col>48</xdr:col>
      <xdr:colOff>52916</xdr:colOff>
      <xdr:row>766</xdr:row>
      <xdr:rowOff>173831</xdr:rowOff>
    </xdr:to>
    <xdr:sp macro="" textlink="">
      <xdr:nvSpPr>
        <xdr:cNvPr id="56" name="Freeform 19"/>
        <xdr:cNvSpPr>
          <a:spLocks/>
        </xdr:cNvSpPr>
      </xdr:nvSpPr>
      <xdr:spPr bwMode="auto">
        <a:xfrm>
          <a:off x="5369982" y="72124358"/>
          <a:ext cx="4284134" cy="696648"/>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158750</xdr:colOff>
      <xdr:row>764</xdr:row>
      <xdr:rowOff>95249</xdr:rowOff>
    </xdr:from>
    <xdr:to>
      <xdr:col>33</xdr:col>
      <xdr:colOff>158750</xdr:colOff>
      <xdr:row>766</xdr:row>
      <xdr:rowOff>169332</xdr:rowOff>
    </xdr:to>
    <xdr:sp macro="" textlink="">
      <xdr:nvSpPr>
        <xdr:cNvPr id="57" name="Line 20"/>
        <xdr:cNvSpPr>
          <a:spLocks noChangeShapeType="1"/>
        </xdr:cNvSpPr>
      </xdr:nvSpPr>
      <xdr:spPr bwMode="auto">
        <a:xfrm flipH="1" flipV="1">
          <a:off x="6759575" y="72113774"/>
          <a:ext cx="0" cy="70273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40</xdr:col>
      <xdr:colOff>116418</xdr:colOff>
      <xdr:row>764</xdr:row>
      <xdr:rowOff>95249</xdr:rowOff>
    </xdr:from>
    <xdr:to>
      <xdr:col>40</xdr:col>
      <xdr:colOff>116418</xdr:colOff>
      <xdr:row>766</xdr:row>
      <xdr:rowOff>158749</xdr:rowOff>
    </xdr:to>
    <xdr:sp macro="" textlink="">
      <xdr:nvSpPr>
        <xdr:cNvPr id="58" name="Line 20"/>
        <xdr:cNvSpPr>
          <a:spLocks noChangeShapeType="1"/>
        </xdr:cNvSpPr>
      </xdr:nvSpPr>
      <xdr:spPr bwMode="auto">
        <a:xfrm flipV="1">
          <a:off x="8117418" y="72113774"/>
          <a:ext cx="0" cy="69215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49</xdr:col>
      <xdr:colOff>306918</xdr:colOff>
      <xdr:row>756</xdr:row>
      <xdr:rowOff>518582</xdr:rowOff>
    </xdr:from>
    <xdr:to>
      <xdr:col>49</xdr:col>
      <xdr:colOff>317500</xdr:colOff>
      <xdr:row>764</xdr:row>
      <xdr:rowOff>95249</xdr:rowOff>
    </xdr:to>
    <xdr:sp macro="" textlink="">
      <xdr:nvSpPr>
        <xdr:cNvPr id="59" name="Line 20"/>
        <xdr:cNvSpPr>
          <a:spLocks noChangeShapeType="1"/>
        </xdr:cNvSpPr>
      </xdr:nvSpPr>
      <xdr:spPr bwMode="auto">
        <a:xfrm flipV="1">
          <a:off x="10108143" y="68793782"/>
          <a:ext cx="10582" cy="3319992"/>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23</xdr:col>
      <xdr:colOff>137815</xdr:colOff>
      <xdr:row>768</xdr:row>
      <xdr:rowOff>68452</xdr:rowOff>
    </xdr:from>
    <xdr:to>
      <xdr:col>29</xdr:col>
      <xdr:colOff>161400</xdr:colOff>
      <xdr:row>770</xdr:row>
      <xdr:rowOff>234156</xdr:rowOff>
    </xdr:to>
    <xdr:sp macro="" textlink="">
      <xdr:nvSpPr>
        <xdr:cNvPr id="60" name="Text Box 9"/>
        <xdr:cNvSpPr txBox="1">
          <a:spLocks noChangeArrowheads="1"/>
        </xdr:cNvSpPr>
      </xdr:nvSpPr>
      <xdr:spPr bwMode="auto">
        <a:xfrm>
          <a:off x="4738390" y="73344277"/>
          <a:ext cx="1223735" cy="79435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K. </a:t>
          </a:r>
          <a:r>
            <a:rPr lang="ja-JP" altLang="en-US" sz="1200" b="0" i="0" u="none" strike="noStrike" baseline="0">
              <a:solidFill>
                <a:sysClr val="windowText" lastClr="000000"/>
              </a:solidFill>
              <a:latin typeface="ＭＳ Ｐゴシック"/>
              <a:ea typeface="ＭＳ Ｐゴシック"/>
            </a:rPr>
            <a:t>国立大学法人筑波大学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14</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195351</xdr:colOff>
      <xdr:row>766</xdr:row>
      <xdr:rowOff>232836</xdr:rowOff>
    </xdr:from>
    <xdr:to>
      <xdr:col>28</xdr:col>
      <xdr:colOff>166461</xdr:colOff>
      <xdr:row>768</xdr:row>
      <xdr:rowOff>147411</xdr:rowOff>
    </xdr:to>
    <xdr:sp macro="" textlink="">
      <xdr:nvSpPr>
        <xdr:cNvPr id="61" name="Text Box 9"/>
        <xdr:cNvSpPr txBox="1">
          <a:spLocks noChangeArrowheads="1"/>
        </xdr:cNvSpPr>
      </xdr:nvSpPr>
      <xdr:spPr bwMode="auto">
        <a:xfrm>
          <a:off x="4995951" y="72880011"/>
          <a:ext cx="771210" cy="54322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24</xdr:col>
      <xdr:colOff>54137</xdr:colOff>
      <xdr:row>767</xdr:row>
      <xdr:rowOff>146244</xdr:rowOff>
    </xdr:from>
    <xdr:to>
      <xdr:col>29</xdr:col>
      <xdr:colOff>115329</xdr:colOff>
      <xdr:row>767</xdr:row>
      <xdr:rowOff>316302</xdr:rowOff>
    </xdr:to>
    <xdr:sp macro="" textlink="">
      <xdr:nvSpPr>
        <xdr:cNvPr id="62" name="Text Box 10"/>
        <xdr:cNvSpPr txBox="1">
          <a:spLocks noChangeArrowheads="1"/>
        </xdr:cNvSpPr>
      </xdr:nvSpPr>
      <xdr:spPr bwMode="auto">
        <a:xfrm>
          <a:off x="4854737" y="73107744"/>
          <a:ext cx="1061317"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63500</xdr:colOff>
      <xdr:row>771</xdr:row>
      <xdr:rowOff>4242</xdr:rowOff>
    </xdr:from>
    <xdr:to>
      <xdr:col>30</xdr:col>
      <xdr:colOff>4233</xdr:colOff>
      <xdr:row>775</xdr:row>
      <xdr:rowOff>222250</xdr:rowOff>
    </xdr:to>
    <xdr:sp macro="" textlink="">
      <xdr:nvSpPr>
        <xdr:cNvPr id="63" name="大かっこ 62"/>
        <xdr:cNvSpPr/>
      </xdr:nvSpPr>
      <xdr:spPr>
        <a:xfrm>
          <a:off x="4664075" y="74223042"/>
          <a:ext cx="1340908" cy="14753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原子力施設等防災対策等委託費（コンポーネント火災時劣化評価試験）</a:t>
          </a:r>
          <a:endParaRPr lang="ja-JP" altLang="ja-JP">
            <a:effectLst/>
          </a:endParaRPr>
        </a:p>
      </xdr:txBody>
    </xdr:sp>
    <xdr:clientData/>
  </xdr:twoCellAnchor>
  <xdr:twoCellAnchor>
    <xdr:from>
      <xdr:col>31</xdr:col>
      <xdr:colOff>24428</xdr:colOff>
      <xdr:row>756</xdr:row>
      <xdr:rowOff>593987</xdr:rowOff>
    </xdr:from>
    <xdr:to>
      <xdr:col>34</xdr:col>
      <xdr:colOff>196621</xdr:colOff>
      <xdr:row>757</xdr:row>
      <xdr:rowOff>476812</xdr:rowOff>
    </xdr:to>
    <xdr:sp macro="" textlink="">
      <xdr:nvSpPr>
        <xdr:cNvPr id="64" name="Text Box 9"/>
        <xdr:cNvSpPr txBox="1">
          <a:spLocks noChangeArrowheads="1"/>
        </xdr:cNvSpPr>
      </xdr:nvSpPr>
      <xdr:spPr bwMode="auto">
        <a:xfrm>
          <a:off x="6225203" y="68869187"/>
          <a:ext cx="772268"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30</xdr:col>
      <xdr:colOff>94880</xdr:colOff>
      <xdr:row>757</xdr:row>
      <xdr:rowOff>126397</xdr:rowOff>
    </xdr:from>
    <xdr:to>
      <xdr:col>35</xdr:col>
      <xdr:colOff>156072</xdr:colOff>
      <xdr:row>757</xdr:row>
      <xdr:rowOff>296455</xdr:rowOff>
    </xdr:to>
    <xdr:sp macro="" textlink="">
      <xdr:nvSpPr>
        <xdr:cNvPr id="65" name="Text Box 10"/>
        <xdr:cNvSpPr txBox="1">
          <a:spLocks noChangeArrowheads="1"/>
        </xdr:cNvSpPr>
      </xdr:nvSpPr>
      <xdr:spPr bwMode="auto">
        <a:xfrm>
          <a:off x="6095630" y="69068347"/>
          <a:ext cx="1061317"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一般競争</a:t>
          </a: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総合評価）</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63500</xdr:colOff>
      <xdr:row>758</xdr:row>
      <xdr:rowOff>629976</xdr:rowOff>
    </xdr:from>
    <xdr:to>
      <xdr:col>36</xdr:col>
      <xdr:colOff>137583</xdr:colOff>
      <xdr:row>763</xdr:row>
      <xdr:rowOff>52917</xdr:rowOff>
    </xdr:to>
    <xdr:sp macro="" textlink="">
      <xdr:nvSpPr>
        <xdr:cNvPr id="66" name="大かっこ 65"/>
        <xdr:cNvSpPr/>
      </xdr:nvSpPr>
      <xdr:spPr>
        <a:xfrm>
          <a:off x="5864225" y="70238676"/>
          <a:ext cx="1474258" cy="15184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原子力施設等防災対策等委託費（高速炉シビアアクシデント時のセシウムエアロゾル挙動試験）</a:t>
          </a:r>
          <a:endParaRPr lang="ja-JP" altLang="ja-JP">
            <a:effectLst/>
          </a:endParaRPr>
        </a:p>
      </xdr:txBody>
    </xdr:sp>
    <xdr:clientData/>
  </xdr:twoCellAnchor>
  <xdr:twoCellAnchor>
    <xdr:from>
      <xdr:col>29</xdr:col>
      <xdr:colOff>171146</xdr:colOff>
      <xdr:row>757</xdr:row>
      <xdr:rowOff>426964</xdr:rowOff>
    </xdr:from>
    <xdr:to>
      <xdr:col>35</xdr:col>
      <xdr:colOff>194731</xdr:colOff>
      <xdr:row>758</xdr:row>
      <xdr:rowOff>560918</xdr:rowOff>
    </xdr:to>
    <xdr:sp macro="" textlink="">
      <xdr:nvSpPr>
        <xdr:cNvPr id="67" name="Text Box 9"/>
        <xdr:cNvSpPr txBox="1">
          <a:spLocks noChangeArrowheads="1"/>
        </xdr:cNvSpPr>
      </xdr:nvSpPr>
      <xdr:spPr bwMode="auto">
        <a:xfrm>
          <a:off x="5971871" y="69368914"/>
          <a:ext cx="1223735"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学校法人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五島育英会</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東京都市大学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41</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43</xdr:col>
      <xdr:colOff>171146</xdr:colOff>
      <xdr:row>757</xdr:row>
      <xdr:rowOff>416381</xdr:rowOff>
    </xdr:from>
    <xdr:to>
      <xdr:col>49</xdr:col>
      <xdr:colOff>158749</xdr:colOff>
      <xdr:row>758</xdr:row>
      <xdr:rowOff>550335</xdr:rowOff>
    </xdr:to>
    <xdr:sp macro="" textlink="">
      <xdr:nvSpPr>
        <xdr:cNvPr id="68" name="Text Box 9"/>
        <xdr:cNvSpPr txBox="1">
          <a:spLocks noChangeArrowheads="1"/>
        </xdr:cNvSpPr>
      </xdr:nvSpPr>
      <xdr:spPr bwMode="auto">
        <a:xfrm>
          <a:off x="8772221" y="69358331"/>
          <a:ext cx="1187753"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J. </a:t>
          </a:r>
          <a:r>
            <a:rPr lang="ja-JP" altLang="en-US" sz="1200" b="0" i="0" u="none" strike="noStrike" baseline="0">
              <a:solidFill>
                <a:sysClr val="windowText" lastClr="000000"/>
              </a:solidFill>
              <a:latin typeface="ＭＳ Ｐゴシック"/>
              <a:ea typeface="ＭＳ Ｐゴシック"/>
            </a:rPr>
            <a:t>国立大学法人金沢大学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18</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45</xdr:col>
      <xdr:colOff>15433</xdr:colOff>
      <xdr:row>756</xdr:row>
      <xdr:rowOff>582085</xdr:rowOff>
    </xdr:from>
    <xdr:to>
      <xdr:col>48</xdr:col>
      <xdr:colOff>187626</xdr:colOff>
      <xdr:row>757</xdr:row>
      <xdr:rowOff>464910</xdr:rowOff>
    </xdr:to>
    <xdr:sp macro="" textlink="">
      <xdr:nvSpPr>
        <xdr:cNvPr id="69" name="Text Box 9"/>
        <xdr:cNvSpPr txBox="1">
          <a:spLocks noChangeArrowheads="1"/>
        </xdr:cNvSpPr>
      </xdr:nvSpPr>
      <xdr:spPr bwMode="auto">
        <a:xfrm>
          <a:off x="9016558" y="68857285"/>
          <a:ext cx="772268"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44</xdr:col>
      <xdr:colOff>32965</xdr:colOff>
      <xdr:row>757</xdr:row>
      <xdr:rowOff>135661</xdr:rowOff>
    </xdr:from>
    <xdr:to>
      <xdr:col>49</xdr:col>
      <xdr:colOff>94158</xdr:colOff>
      <xdr:row>757</xdr:row>
      <xdr:rowOff>305719</xdr:rowOff>
    </xdr:to>
    <xdr:sp macro="" textlink="">
      <xdr:nvSpPr>
        <xdr:cNvPr id="70" name="Text Box 10"/>
        <xdr:cNvSpPr txBox="1">
          <a:spLocks noChangeArrowheads="1"/>
        </xdr:cNvSpPr>
      </xdr:nvSpPr>
      <xdr:spPr bwMode="auto">
        <a:xfrm>
          <a:off x="8834065" y="69077611"/>
          <a:ext cx="1061318"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43</xdr:col>
      <xdr:colOff>127001</xdr:colOff>
      <xdr:row>758</xdr:row>
      <xdr:rowOff>660406</xdr:rowOff>
    </xdr:from>
    <xdr:to>
      <xdr:col>49</xdr:col>
      <xdr:colOff>253999</xdr:colOff>
      <xdr:row>763</xdr:row>
      <xdr:rowOff>42333</xdr:rowOff>
    </xdr:to>
    <xdr:sp macro="" textlink="">
      <xdr:nvSpPr>
        <xdr:cNvPr id="71" name="大かっこ 70"/>
        <xdr:cNvSpPr/>
      </xdr:nvSpPr>
      <xdr:spPr>
        <a:xfrm>
          <a:off x="8728076" y="70269106"/>
          <a:ext cx="1327148" cy="14774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原子力施設等防災対策等委託費（アーク放電に関わる電気火災モデル整備）</a:t>
          </a:r>
          <a:endParaRPr lang="ja-JP" altLang="ja-JP">
            <a:effectLst/>
          </a:endParaRPr>
        </a:p>
      </xdr:txBody>
    </xdr:sp>
    <xdr:clientData/>
  </xdr:twoCellAnchor>
  <xdr:twoCellAnchor>
    <xdr:from>
      <xdr:col>45</xdr:col>
      <xdr:colOff>22979</xdr:colOff>
      <xdr:row>768</xdr:row>
      <xdr:rowOff>67132</xdr:rowOff>
    </xdr:from>
    <xdr:to>
      <xdr:col>49</xdr:col>
      <xdr:colOff>448731</xdr:colOff>
      <xdr:row>770</xdr:row>
      <xdr:rowOff>232836</xdr:rowOff>
    </xdr:to>
    <xdr:sp macro="" textlink="">
      <xdr:nvSpPr>
        <xdr:cNvPr id="72" name="Text Box 9"/>
        <xdr:cNvSpPr txBox="1">
          <a:spLocks noChangeArrowheads="1"/>
        </xdr:cNvSpPr>
      </xdr:nvSpPr>
      <xdr:spPr bwMode="auto">
        <a:xfrm>
          <a:off x="9024104" y="73342957"/>
          <a:ext cx="1225852" cy="79435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N. </a:t>
          </a:r>
          <a:r>
            <a:rPr lang="ja-JP" altLang="en-US" sz="1200" b="0" i="0" u="none" strike="noStrike" baseline="0">
              <a:solidFill>
                <a:sysClr val="windowText" lastClr="000000"/>
              </a:solidFill>
              <a:latin typeface="ＭＳ Ｐゴシック"/>
              <a:ea typeface="ＭＳ Ｐゴシック"/>
            </a:rPr>
            <a:t>国立大学法人北海道大学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46</xdr:col>
      <xdr:colOff>26016</xdr:colOff>
      <xdr:row>766</xdr:row>
      <xdr:rowOff>232833</xdr:rowOff>
    </xdr:from>
    <xdr:to>
      <xdr:col>49</xdr:col>
      <xdr:colOff>198209</xdr:colOff>
      <xdr:row>768</xdr:row>
      <xdr:rowOff>147408</xdr:rowOff>
    </xdr:to>
    <xdr:sp macro="" textlink="">
      <xdr:nvSpPr>
        <xdr:cNvPr id="73" name="Text Box 9"/>
        <xdr:cNvSpPr txBox="1">
          <a:spLocks noChangeArrowheads="1"/>
        </xdr:cNvSpPr>
      </xdr:nvSpPr>
      <xdr:spPr bwMode="auto">
        <a:xfrm>
          <a:off x="9227166" y="72880008"/>
          <a:ext cx="772268" cy="54322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45</xdr:col>
      <xdr:colOff>107051</xdr:colOff>
      <xdr:row>767</xdr:row>
      <xdr:rowOff>167408</xdr:rowOff>
    </xdr:from>
    <xdr:to>
      <xdr:col>49</xdr:col>
      <xdr:colOff>369327</xdr:colOff>
      <xdr:row>768</xdr:row>
      <xdr:rowOff>19966</xdr:rowOff>
    </xdr:to>
    <xdr:sp macro="" textlink="">
      <xdr:nvSpPr>
        <xdr:cNvPr id="74" name="Text Box 10"/>
        <xdr:cNvSpPr txBox="1">
          <a:spLocks noChangeArrowheads="1"/>
        </xdr:cNvSpPr>
      </xdr:nvSpPr>
      <xdr:spPr bwMode="auto">
        <a:xfrm>
          <a:off x="9108176" y="73128908"/>
          <a:ext cx="1062376" cy="1668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45</xdr:col>
      <xdr:colOff>42333</xdr:colOff>
      <xdr:row>771</xdr:row>
      <xdr:rowOff>14822</xdr:rowOff>
    </xdr:from>
    <xdr:to>
      <xdr:col>49</xdr:col>
      <xdr:colOff>438148</xdr:colOff>
      <xdr:row>776</xdr:row>
      <xdr:rowOff>21168</xdr:rowOff>
    </xdr:to>
    <xdr:sp macro="" textlink="">
      <xdr:nvSpPr>
        <xdr:cNvPr id="75" name="大かっこ 74"/>
        <xdr:cNvSpPr/>
      </xdr:nvSpPr>
      <xdr:spPr>
        <a:xfrm>
          <a:off x="9043458" y="74233622"/>
          <a:ext cx="1195915" cy="1577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原子力施設等防災対策等委託費（燃焼感度解析に関する研究）</a:t>
          </a:r>
          <a:endParaRPr lang="ja-JP" altLang="ja-JP">
            <a:effectLst/>
          </a:endParaRPr>
        </a:p>
      </xdr:txBody>
    </xdr:sp>
    <xdr:clientData/>
  </xdr:twoCellAnchor>
  <xdr:twoCellAnchor>
    <xdr:from>
      <xdr:col>37</xdr:col>
      <xdr:colOff>37906</xdr:colOff>
      <xdr:row>757</xdr:row>
      <xdr:rowOff>402282</xdr:rowOff>
    </xdr:from>
    <xdr:to>
      <xdr:col>43</xdr:col>
      <xdr:colOff>10578</xdr:colOff>
      <xdr:row>758</xdr:row>
      <xdr:rowOff>519909</xdr:rowOff>
    </xdr:to>
    <xdr:sp macro="" textlink="">
      <xdr:nvSpPr>
        <xdr:cNvPr id="76" name="Text Box 9"/>
        <xdr:cNvSpPr txBox="1">
          <a:spLocks noChangeArrowheads="1"/>
        </xdr:cNvSpPr>
      </xdr:nvSpPr>
      <xdr:spPr bwMode="auto">
        <a:xfrm>
          <a:off x="7438831" y="69344232"/>
          <a:ext cx="1172822" cy="78437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I. </a:t>
          </a:r>
          <a:r>
            <a:rPr lang="ja-JP" altLang="en-US" sz="1200" b="0" i="0" u="none" strike="noStrike" baseline="0">
              <a:solidFill>
                <a:sysClr val="windowText" lastClr="000000"/>
              </a:solidFill>
              <a:latin typeface="ＭＳ Ｐゴシック"/>
              <a:ea typeface="ＭＳ Ｐゴシック"/>
            </a:rPr>
            <a:t>国立大学法人電気通信大学 </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21</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36</xdr:col>
      <xdr:colOff>190502</xdr:colOff>
      <xdr:row>758</xdr:row>
      <xdr:rowOff>646909</xdr:rowOff>
    </xdr:from>
    <xdr:to>
      <xdr:col>43</xdr:col>
      <xdr:colOff>74081</xdr:colOff>
      <xdr:row>763</xdr:row>
      <xdr:rowOff>52917</xdr:rowOff>
    </xdr:to>
    <xdr:sp macro="" textlink="">
      <xdr:nvSpPr>
        <xdr:cNvPr id="77" name="大かっこ 76"/>
        <xdr:cNvSpPr/>
      </xdr:nvSpPr>
      <xdr:spPr>
        <a:xfrm>
          <a:off x="7391402" y="70255609"/>
          <a:ext cx="1283754" cy="15015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原子力施設等防災対策等委託費（低圧時サブクール沸騰挙動解明試験）</a:t>
          </a:r>
          <a:endParaRPr lang="ja-JP" altLang="ja-JP">
            <a:effectLst/>
          </a:endParaRPr>
        </a:p>
      </xdr:txBody>
    </xdr:sp>
    <xdr:clientData/>
  </xdr:twoCellAnchor>
  <xdr:twoCellAnchor>
    <xdr:from>
      <xdr:col>38</xdr:col>
      <xdr:colOff>47172</xdr:colOff>
      <xdr:row>756</xdr:row>
      <xdr:rowOff>603252</xdr:rowOff>
    </xdr:from>
    <xdr:to>
      <xdr:col>42</xdr:col>
      <xdr:colOff>18282</xdr:colOff>
      <xdr:row>757</xdr:row>
      <xdr:rowOff>486077</xdr:rowOff>
    </xdr:to>
    <xdr:sp macro="" textlink="">
      <xdr:nvSpPr>
        <xdr:cNvPr id="78" name="Text Box 9"/>
        <xdr:cNvSpPr txBox="1">
          <a:spLocks noChangeArrowheads="1"/>
        </xdr:cNvSpPr>
      </xdr:nvSpPr>
      <xdr:spPr bwMode="auto">
        <a:xfrm>
          <a:off x="7648122" y="68878452"/>
          <a:ext cx="771210"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37</xdr:col>
      <xdr:colOff>128209</xdr:colOff>
      <xdr:row>757</xdr:row>
      <xdr:rowOff>146245</xdr:rowOff>
    </xdr:from>
    <xdr:to>
      <xdr:col>42</xdr:col>
      <xdr:colOff>189401</xdr:colOff>
      <xdr:row>757</xdr:row>
      <xdr:rowOff>316303</xdr:rowOff>
    </xdr:to>
    <xdr:sp macro="" textlink="">
      <xdr:nvSpPr>
        <xdr:cNvPr id="79" name="Text Box 10"/>
        <xdr:cNvSpPr txBox="1">
          <a:spLocks noChangeArrowheads="1"/>
        </xdr:cNvSpPr>
      </xdr:nvSpPr>
      <xdr:spPr bwMode="auto">
        <a:xfrm>
          <a:off x="7529134" y="69088195"/>
          <a:ext cx="1061317"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38</xdr:col>
      <xdr:colOff>130254</xdr:colOff>
      <xdr:row>766</xdr:row>
      <xdr:rowOff>244741</xdr:rowOff>
    </xdr:from>
    <xdr:to>
      <xdr:col>42</xdr:col>
      <xdr:colOff>100040</xdr:colOff>
      <xdr:row>768</xdr:row>
      <xdr:rowOff>159316</xdr:rowOff>
    </xdr:to>
    <xdr:sp macro="" textlink="">
      <xdr:nvSpPr>
        <xdr:cNvPr id="80" name="Text Box 9"/>
        <xdr:cNvSpPr txBox="1">
          <a:spLocks noChangeArrowheads="1"/>
        </xdr:cNvSpPr>
      </xdr:nvSpPr>
      <xdr:spPr bwMode="auto">
        <a:xfrm>
          <a:off x="7731204" y="72891916"/>
          <a:ext cx="769886" cy="54322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37</xdr:col>
      <xdr:colOff>179540</xdr:colOff>
      <xdr:row>767</xdr:row>
      <xdr:rowOff>158146</xdr:rowOff>
    </xdr:from>
    <xdr:to>
      <xdr:col>43</xdr:col>
      <xdr:colOff>39649</xdr:colOff>
      <xdr:row>768</xdr:row>
      <xdr:rowOff>10704</xdr:rowOff>
    </xdr:to>
    <xdr:sp macro="" textlink="">
      <xdr:nvSpPr>
        <xdr:cNvPr id="81" name="Text Box 10"/>
        <xdr:cNvSpPr txBox="1">
          <a:spLocks noChangeArrowheads="1"/>
        </xdr:cNvSpPr>
      </xdr:nvSpPr>
      <xdr:spPr bwMode="auto">
        <a:xfrm>
          <a:off x="7580465" y="73119646"/>
          <a:ext cx="1060259" cy="1668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37</xdr:col>
      <xdr:colOff>149984</xdr:colOff>
      <xdr:row>768</xdr:row>
      <xdr:rowOff>56551</xdr:rowOff>
    </xdr:from>
    <xdr:to>
      <xdr:col>44</xdr:col>
      <xdr:colOff>31749</xdr:colOff>
      <xdr:row>770</xdr:row>
      <xdr:rowOff>222255</xdr:rowOff>
    </xdr:to>
    <xdr:sp macro="" textlink="">
      <xdr:nvSpPr>
        <xdr:cNvPr id="82" name="Text Box 9"/>
        <xdr:cNvSpPr txBox="1">
          <a:spLocks noChangeArrowheads="1"/>
        </xdr:cNvSpPr>
      </xdr:nvSpPr>
      <xdr:spPr bwMode="auto">
        <a:xfrm>
          <a:off x="7550909" y="73332376"/>
          <a:ext cx="1281940" cy="79435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M. </a:t>
          </a:r>
          <a:r>
            <a:rPr lang="ja-JP" altLang="en-US" sz="1200" b="0" i="0" u="none" strike="noStrike" baseline="0">
              <a:solidFill>
                <a:sysClr val="windowText" lastClr="000000"/>
              </a:solidFill>
              <a:latin typeface="ＭＳ Ｐゴシック"/>
              <a:ea typeface="ＭＳ Ｐゴシック"/>
            </a:rPr>
            <a:t>国立大学法人九州大学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31753</xdr:colOff>
      <xdr:row>771</xdr:row>
      <xdr:rowOff>14823</xdr:rowOff>
    </xdr:from>
    <xdr:to>
      <xdr:col>44</xdr:col>
      <xdr:colOff>137585</xdr:colOff>
      <xdr:row>776</xdr:row>
      <xdr:rowOff>10584</xdr:rowOff>
    </xdr:to>
    <xdr:sp macro="" textlink="">
      <xdr:nvSpPr>
        <xdr:cNvPr id="83" name="大かっこ 82"/>
        <xdr:cNvSpPr/>
      </xdr:nvSpPr>
      <xdr:spPr>
        <a:xfrm>
          <a:off x="7432678" y="74233623"/>
          <a:ext cx="1506007" cy="15673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原子力施設等防災対策等委託費（高速炉の損傷炉心プールのスロッシング挙動に関する水流動試験）</a:t>
          </a:r>
          <a:endParaRPr lang="ja-JP" altLang="ja-JP">
            <a:effectLst/>
          </a:endParaRPr>
        </a:p>
      </xdr:txBody>
    </xdr:sp>
    <xdr:clientData/>
  </xdr:twoCellAnchor>
  <xdr:twoCellAnchor>
    <xdr:from>
      <xdr:col>44</xdr:col>
      <xdr:colOff>169332</xdr:colOff>
      <xdr:row>764</xdr:row>
      <xdr:rowOff>105829</xdr:rowOff>
    </xdr:from>
    <xdr:to>
      <xdr:col>49</xdr:col>
      <xdr:colOff>341442</xdr:colOff>
      <xdr:row>764</xdr:row>
      <xdr:rowOff>108066</xdr:rowOff>
    </xdr:to>
    <xdr:cxnSp macro="">
      <xdr:nvCxnSpPr>
        <xdr:cNvPr id="84" name="直線コネクタ 83"/>
        <xdr:cNvCxnSpPr/>
      </xdr:nvCxnSpPr>
      <xdr:spPr>
        <a:xfrm flipV="1">
          <a:off x="8970432" y="72124354"/>
          <a:ext cx="1172235" cy="223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42336</xdr:colOff>
      <xdr:row>755</xdr:row>
      <xdr:rowOff>211667</xdr:rowOff>
    </xdr:from>
    <xdr:to>
      <xdr:col>47</xdr:col>
      <xdr:colOff>43662</xdr:colOff>
      <xdr:row>756</xdr:row>
      <xdr:rowOff>565543</xdr:rowOff>
    </xdr:to>
    <xdr:sp macro="" textlink="">
      <xdr:nvSpPr>
        <xdr:cNvPr id="85" name="Line 20"/>
        <xdr:cNvSpPr>
          <a:spLocks noChangeShapeType="1"/>
        </xdr:cNvSpPr>
      </xdr:nvSpPr>
      <xdr:spPr bwMode="auto">
        <a:xfrm flipH="1" flipV="1">
          <a:off x="9443511" y="68134442"/>
          <a:ext cx="1326" cy="70630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23</xdr:col>
      <xdr:colOff>91088</xdr:colOff>
      <xdr:row>756</xdr:row>
      <xdr:rowOff>613835</xdr:rowOff>
    </xdr:from>
    <xdr:to>
      <xdr:col>27</xdr:col>
      <xdr:colOff>60876</xdr:colOff>
      <xdr:row>757</xdr:row>
      <xdr:rowOff>534169</xdr:rowOff>
    </xdr:to>
    <xdr:sp macro="" textlink="">
      <xdr:nvSpPr>
        <xdr:cNvPr id="86" name="Text Box 9"/>
        <xdr:cNvSpPr txBox="1">
          <a:spLocks noChangeArrowheads="1"/>
        </xdr:cNvSpPr>
      </xdr:nvSpPr>
      <xdr:spPr bwMode="auto">
        <a:xfrm>
          <a:off x="4691663" y="68889035"/>
          <a:ext cx="769888"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22</xdr:col>
      <xdr:colOff>150961</xdr:colOff>
      <xdr:row>757</xdr:row>
      <xdr:rowOff>152000</xdr:rowOff>
    </xdr:from>
    <xdr:to>
      <xdr:col>28</xdr:col>
      <xdr:colOff>8047</xdr:colOff>
      <xdr:row>757</xdr:row>
      <xdr:rowOff>322058</xdr:rowOff>
    </xdr:to>
    <xdr:sp macro="" textlink="">
      <xdr:nvSpPr>
        <xdr:cNvPr id="87" name="Text Box 10"/>
        <xdr:cNvSpPr txBox="1">
          <a:spLocks noChangeArrowheads="1"/>
        </xdr:cNvSpPr>
      </xdr:nvSpPr>
      <xdr:spPr bwMode="auto">
        <a:xfrm>
          <a:off x="4551511" y="69093950"/>
          <a:ext cx="1057236"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21</xdr:col>
      <xdr:colOff>185361</xdr:colOff>
      <xdr:row>757</xdr:row>
      <xdr:rowOff>397049</xdr:rowOff>
    </xdr:from>
    <xdr:to>
      <xdr:col>29</xdr:col>
      <xdr:colOff>31750</xdr:colOff>
      <xdr:row>758</xdr:row>
      <xdr:rowOff>485345</xdr:rowOff>
    </xdr:to>
    <xdr:sp macro="" textlink="">
      <xdr:nvSpPr>
        <xdr:cNvPr id="88" name="Text Box 9"/>
        <xdr:cNvSpPr txBox="1">
          <a:spLocks noChangeArrowheads="1"/>
        </xdr:cNvSpPr>
      </xdr:nvSpPr>
      <xdr:spPr bwMode="auto">
        <a:xfrm>
          <a:off x="4385886" y="69338999"/>
          <a:ext cx="1446589" cy="75504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52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158750</xdr:colOff>
      <xdr:row>758</xdr:row>
      <xdr:rowOff>625044</xdr:rowOff>
    </xdr:from>
    <xdr:to>
      <xdr:col>29</xdr:col>
      <xdr:colOff>7937</xdr:colOff>
      <xdr:row>762</xdr:row>
      <xdr:rowOff>370417</xdr:rowOff>
    </xdr:to>
    <xdr:sp macro="" textlink="">
      <xdr:nvSpPr>
        <xdr:cNvPr id="89" name="大かっこ 88"/>
        <xdr:cNvSpPr/>
      </xdr:nvSpPr>
      <xdr:spPr>
        <a:xfrm>
          <a:off x="4359275" y="70233744"/>
          <a:ext cx="1449387" cy="14598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ysClr val="windowText" lastClr="000000"/>
              </a:solidFill>
              <a:effectLst/>
              <a:latin typeface="+mn-lt"/>
              <a:ea typeface="+mn-ea"/>
              <a:cs typeface="+mn-cs"/>
            </a:rPr>
            <a:t>原子力施設等防災対策等委託費（再処理施設等における火災事故時影響評価試験）</a:t>
          </a:r>
          <a:endParaRPr lang="ja-JP" altLang="ja-JP">
            <a:solidFill>
              <a:sysClr val="windowText" lastClr="000000"/>
            </a:solidFill>
            <a:effectLst/>
          </a:endParaRPr>
        </a:p>
      </xdr:txBody>
    </xdr:sp>
    <xdr:clientData/>
  </xdr:twoCellAnchor>
  <xdr:twoCellAnchor>
    <xdr:from>
      <xdr:col>15</xdr:col>
      <xdr:colOff>11917</xdr:colOff>
      <xdr:row>772</xdr:row>
      <xdr:rowOff>10583</xdr:rowOff>
    </xdr:from>
    <xdr:to>
      <xdr:col>19</xdr:col>
      <xdr:colOff>61414</xdr:colOff>
      <xdr:row>772</xdr:row>
      <xdr:rowOff>268319</xdr:rowOff>
    </xdr:to>
    <xdr:sp macro="" textlink="">
      <xdr:nvSpPr>
        <xdr:cNvPr id="90" name="Text Box 9"/>
        <xdr:cNvSpPr txBox="1">
          <a:spLocks noChangeArrowheads="1"/>
        </xdr:cNvSpPr>
      </xdr:nvSpPr>
      <xdr:spPr bwMode="auto">
        <a:xfrm flipV="1">
          <a:off x="3012292" y="74543708"/>
          <a:ext cx="849597" cy="257736"/>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13</xdr:col>
      <xdr:colOff>13</xdr:colOff>
      <xdr:row>772</xdr:row>
      <xdr:rowOff>201086</xdr:rowOff>
    </xdr:from>
    <xdr:to>
      <xdr:col>20</xdr:col>
      <xdr:colOff>173781</xdr:colOff>
      <xdr:row>773</xdr:row>
      <xdr:rowOff>163740</xdr:rowOff>
    </xdr:to>
    <xdr:sp macro="" textlink="">
      <xdr:nvSpPr>
        <xdr:cNvPr id="91" name="Text Box 9"/>
        <xdr:cNvSpPr txBox="1">
          <a:spLocks noChangeArrowheads="1"/>
        </xdr:cNvSpPr>
      </xdr:nvSpPr>
      <xdr:spPr bwMode="auto">
        <a:xfrm flipV="1">
          <a:off x="2600338" y="74734211"/>
          <a:ext cx="1573943" cy="276979"/>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solidFill>
                <a:sysClr val="windowText" lastClr="000000"/>
              </a:solidFill>
              <a:effectLst/>
              <a:latin typeface="+mn-lt"/>
              <a:ea typeface="+mn-ea"/>
              <a:cs typeface="+mn-cs"/>
            </a:rPr>
            <a:t>【一般競争</a:t>
          </a:r>
          <a:r>
            <a:rPr lang="ja-JP" altLang="en-US" sz="1100" b="0" i="0" baseline="0">
              <a:solidFill>
                <a:sysClr val="windowText" lastClr="000000"/>
              </a:solidFill>
              <a:effectLst/>
              <a:latin typeface="+mn-lt"/>
              <a:ea typeface="+mn-ea"/>
              <a:cs typeface="+mn-cs"/>
            </a:rPr>
            <a:t>契約等</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13</xdr:col>
      <xdr:colOff>75424</xdr:colOff>
      <xdr:row>773</xdr:row>
      <xdr:rowOff>77253</xdr:rowOff>
    </xdr:from>
    <xdr:to>
      <xdr:col>20</xdr:col>
      <xdr:colOff>64839</xdr:colOff>
      <xdr:row>775</xdr:row>
      <xdr:rowOff>105833</xdr:rowOff>
    </xdr:to>
    <xdr:sp macro="" textlink="">
      <xdr:nvSpPr>
        <xdr:cNvPr id="92" name="Text Box 6"/>
        <xdr:cNvSpPr txBox="1">
          <a:spLocks noChangeArrowheads="1"/>
        </xdr:cNvSpPr>
      </xdr:nvSpPr>
      <xdr:spPr bwMode="auto">
        <a:xfrm flipV="1">
          <a:off x="2675749" y="74924703"/>
          <a:ext cx="1389590" cy="65723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Q.</a:t>
          </a:r>
          <a:r>
            <a:rPr lang="ja-JP" altLang="en-US" sz="1100" b="0" i="0" u="none" strike="noStrike" baseline="0">
              <a:solidFill>
                <a:sysClr val="windowText" lastClr="000000"/>
              </a:solidFill>
              <a:latin typeface="ＭＳ Ｐゴシック"/>
              <a:ea typeface="ＭＳ Ｐゴシック"/>
            </a:rPr>
            <a:t>　民間会社（</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000"/>
            </a:lnSpc>
            <a:defRPr sz="1000"/>
          </a:pP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33091</xdr:colOff>
      <xdr:row>775</xdr:row>
      <xdr:rowOff>181504</xdr:rowOff>
    </xdr:from>
    <xdr:to>
      <xdr:col>20</xdr:col>
      <xdr:colOff>169333</xdr:colOff>
      <xdr:row>777</xdr:row>
      <xdr:rowOff>179917</xdr:rowOff>
    </xdr:to>
    <xdr:sp macro="" textlink="">
      <xdr:nvSpPr>
        <xdr:cNvPr id="93" name="大かっこ 92"/>
        <xdr:cNvSpPr/>
      </xdr:nvSpPr>
      <xdr:spPr>
        <a:xfrm>
          <a:off x="2633416" y="75657604"/>
          <a:ext cx="1536417" cy="6365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火災模擬熱分解ガスの分析等</a:t>
          </a:r>
          <a:endParaRPr lang="ja-JP" altLang="ja-JP">
            <a:solidFill>
              <a:sysClr val="windowText" lastClr="000000"/>
            </a:solidFill>
            <a:effectLst/>
          </a:endParaRPr>
        </a:p>
      </xdr:txBody>
    </xdr:sp>
    <xdr:clientData/>
  </xdr:twoCellAnchor>
  <xdr:twoCellAnchor>
    <xdr:from>
      <xdr:col>16</xdr:col>
      <xdr:colOff>188126</xdr:colOff>
      <xdr:row>771</xdr:row>
      <xdr:rowOff>10848</xdr:rowOff>
    </xdr:from>
    <xdr:to>
      <xdr:col>16</xdr:col>
      <xdr:colOff>188126</xdr:colOff>
      <xdr:row>772</xdr:row>
      <xdr:rowOff>10583</xdr:rowOff>
    </xdr:to>
    <xdr:sp macro="" textlink="">
      <xdr:nvSpPr>
        <xdr:cNvPr id="94" name="Line 20"/>
        <xdr:cNvSpPr>
          <a:spLocks noChangeShapeType="1"/>
        </xdr:cNvSpPr>
      </xdr:nvSpPr>
      <xdr:spPr bwMode="auto">
        <a:xfrm flipV="1">
          <a:off x="3388526" y="74229648"/>
          <a:ext cx="0" cy="31406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23</xdr:col>
      <xdr:colOff>0</xdr:colOff>
      <xdr:row>763</xdr:row>
      <xdr:rowOff>201082</xdr:rowOff>
    </xdr:from>
    <xdr:to>
      <xdr:col>23</xdr:col>
      <xdr:colOff>6813</xdr:colOff>
      <xdr:row>771</xdr:row>
      <xdr:rowOff>52915</xdr:rowOff>
    </xdr:to>
    <xdr:sp macro="" textlink="">
      <xdr:nvSpPr>
        <xdr:cNvPr id="95" name="Line 20"/>
        <xdr:cNvSpPr>
          <a:spLocks noChangeShapeType="1"/>
        </xdr:cNvSpPr>
      </xdr:nvSpPr>
      <xdr:spPr bwMode="auto">
        <a:xfrm flipH="1" flipV="1">
          <a:off x="4600575" y="71905282"/>
          <a:ext cx="6813" cy="2366433"/>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16</xdr:col>
      <xdr:colOff>184155</xdr:colOff>
      <xdr:row>771</xdr:row>
      <xdr:rowOff>17051</xdr:rowOff>
    </xdr:from>
    <xdr:to>
      <xdr:col>23</xdr:col>
      <xdr:colOff>17397</xdr:colOff>
      <xdr:row>771</xdr:row>
      <xdr:rowOff>31751</xdr:rowOff>
    </xdr:to>
    <xdr:cxnSp macro="">
      <xdr:nvCxnSpPr>
        <xdr:cNvPr id="96" name="直線コネクタ 95"/>
        <xdr:cNvCxnSpPr/>
      </xdr:nvCxnSpPr>
      <xdr:spPr>
        <a:xfrm>
          <a:off x="3384555" y="74235851"/>
          <a:ext cx="1233417" cy="147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21168</xdr:colOff>
      <xdr:row>762</xdr:row>
      <xdr:rowOff>380999</xdr:rowOff>
    </xdr:from>
    <xdr:to>
      <xdr:col>25</xdr:col>
      <xdr:colOff>23743</xdr:colOff>
      <xdr:row>763</xdr:row>
      <xdr:rowOff>232832</xdr:rowOff>
    </xdr:to>
    <xdr:sp macro="" textlink="">
      <xdr:nvSpPr>
        <xdr:cNvPr id="97" name="Line 20"/>
        <xdr:cNvSpPr>
          <a:spLocks noChangeShapeType="1"/>
        </xdr:cNvSpPr>
      </xdr:nvSpPr>
      <xdr:spPr bwMode="auto">
        <a:xfrm flipH="1" flipV="1">
          <a:off x="5021793" y="71704199"/>
          <a:ext cx="2575" cy="232833"/>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22</xdr:col>
      <xdr:colOff>190501</xdr:colOff>
      <xdr:row>763</xdr:row>
      <xdr:rowOff>207551</xdr:rowOff>
    </xdr:from>
    <xdr:to>
      <xdr:col>25</xdr:col>
      <xdr:colOff>21167</xdr:colOff>
      <xdr:row>763</xdr:row>
      <xdr:rowOff>211667</xdr:rowOff>
    </xdr:to>
    <xdr:cxnSp macro="">
      <xdr:nvCxnSpPr>
        <xdr:cNvPr id="98" name="直線コネクタ 97"/>
        <xdr:cNvCxnSpPr/>
      </xdr:nvCxnSpPr>
      <xdr:spPr>
        <a:xfrm>
          <a:off x="4591051" y="71911751"/>
          <a:ext cx="430741" cy="41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32</v>
      </c>
      <c r="AT2" s="218"/>
      <c r="AU2" s="218"/>
      <c r="AV2" s="52" t="str">
        <f>IF(AW2="", "", "-")</f>
        <v/>
      </c>
      <c r="AW2" s="396"/>
      <c r="AX2" s="396"/>
    </row>
    <row r="3" spans="1:50" ht="21" customHeight="1" thickBot="1" x14ac:dyDescent="0.2">
      <c r="A3" s="523" t="s">
        <v>515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531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533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532</v>
      </c>
      <c r="AF5" s="717"/>
      <c r="AG5" s="717"/>
      <c r="AH5" s="717"/>
      <c r="AI5" s="717"/>
      <c r="AJ5" s="717"/>
      <c r="AK5" s="717"/>
      <c r="AL5" s="717"/>
      <c r="AM5" s="717"/>
      <c r="AN5" s="717"/>
      <c r="AO5" s="717"/>
      <c r="AP5" s="718"/>
      <c r="AQ5" s="719" t="s">
        <v>534</v>
      </c>
      <c r="AR5" s="720"/>
      <c r="AS5" s="720"/>
      <c r="AT5" s="720"/>
      <c r="AU5" s="720"/>
      <c r="AV5" s="720"/>
      <c r="AW5" s="720"/>
      <c r="AX5" s="721"/>
    </row>
    <row r="6" spans="1:50" ht="39" customHeight="1" x14ac:dyDescent="0.15">
      <c r="A6" s="724" t="s">
        <v>4</v>
      </c>
      <c r="B6" s="725"/>
      <c r="C6" s="725"/>
      <c r="D6" s="725"/>
      <c r="E6" s="725"/>
      <c r="F6" s="725"/>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536</v>
      </c>
      <c r="H7" s="833"/>
      <c r="I7" s="833"/>
      <c r="J7" s="833"/>
      <c r="K7" s="833"/>
      <c r="L7" s="833"/>
      <c r="M7" s="833"/>
      <c r="N7" s="833"/>
      <c r="O7" s="833"/>
      <c r="P7" s="833"/>
      <c r="Q7" s="833"/>
      <c r="R7" s="833"/>
      <c r="S7" s="833"/>
      <c r="T7" s="833"/>
      <c r="U7" s="833"/>
      <c r="V7" s="833"/>
      <c r="W7" s="833"/>
      <c r="X7" s="834"/>
      <c r="Y7" s="394" t="s">
        <v>528</v>
      </c>
      <c r="Z7" s="294"/>
      <c r="AA7" s="294"/>
      <c r="AB7" s="294"/>
      <c r="AC7" s="294"/>
      <c r="AD7" s="395"/>
      <c r="AE7" s="382"/>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386</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387</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537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538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354</v>
      </c>
      <c r="Q12" s="296"/>
      <c r="R12" s="296"/>
      <c r="S12" s="296"/>
      <c r="T12" s="296"/>
      <c r="U12" s="296"/>
      <c r="V12" s="297"/>
      <c r="W12" s="301" t="s">
        <v>360</v>
      </c>
      <c r="X12" s="296"/>
      <c r="Y12" s="296"/>
      <c r="Z12" s="296"/>
      <c r="AA12" s="296"/>
      <c r="AB12" s="296"/>
      <c r="AC12" s="297"/>
      <c r="AD12" s="301" t="s">
        <v>459</v>
      </c>
      <c r="AE12" s="296"/>
      <c r="AF12" s="296"/>
      <c r="AG12" s="296"/>
      <c r="AH12" s="296"/>
      <c r="AI12" s="296"/>
      <c r="AJ12" s="297"/>
      <c r="AK12" s="301" t="s">
        <v>516</v>
      </c>
      <c r="AL12" s="296"/>
      <c r="AM12" s="296"/>
      <c r="AN12" s="296"/>
      <c r="AO12" s="296"/>
      <c r="AP12" s="296"/>
      <c r="AQ12" s="297"/>
      <c r="AR12" s="301" t="s">
        <v>517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1359</v>
      </c>
      <c r="Q13" s="98"/>
      <c r="R13" s="98"/>
      <c r="S13" s="98"/>
      <c r="T13" s="98"/>
      <c r="U13" s="98"/>
      <c r="V13" s="99"/>
      <c r="W13" s="97">
        <v>2030</v>
      </c>
      <c r="X13" s="98"/>
      <c r="Y13" s="98"/>
      <c r="Z13" s="98"/>
      <c r="AA13" s="98"/>
      <c r="AB13" s="98"/>
      <c r="AC13" s="99"/>
      <c r="AD13" s="97">
        <v>1757</v>
      </c>
      <c r="AE13" s="98"/>
      <c r="AF13" s="98"/>
      <c r="AG13" s="98"/>
      <c r="AH13" s="98"/>
      <c r="AI13" s="98"/>
      <c r="AJ13" s="99"/>
      <c r="AK13" s="97">
        <v>1321</v>
      </c>
      <c r="AL13" s="98"/>
      <c r="AM13" s="98"/>
      <c r="AN13" s="98"/>
      <c r="AO13" s="98"/>
      <c r="AP13" s="98"/>
      <c r="AQ13" s="99"/>
      <c r="AR13" s="94">
        <v>1584</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542</v>
      </c>
      <c r="Q14" s="98"/>
      <c r="R14" s="98"/>
      <c r="S14" s="98"/>
      <c r="T14" s="98"/>
      <c r="U14" s="98"/>
      <c r="V14" s="99"/>
      <c r="W14" s="97" t="s">
        <v>540</v>
      </c>
      <c r="X14" s="98"/>
      <c r="Y14" s="98"/>
      <c r="Z14" s="98"/>
      <c r="AA14" s="98"/>
      <c r="AB14" s="98"/>
      <c r="AC14" s="99"/>
      <c r="AD14" s="97" t="s">
        <v>540</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540</v>
      </c>
      <c r="Q15" s="98"/>
      <c r="R15" s="98"/>
      <c r="S15" s="98"/>
      <c r="T15" s="98"/>
      <c r="U15" s="98"/>
      <c r="V15" s="99"/>
      <c r="W15" s="97" t="s">
        <v>540</v>
      </c>
      <c r="X15" s="98"/>
      <c r="Y15" s="98"/>
      <c r="Z15" s="98"/>
      <c r="AA15" s="98"/>
      <c r="AB15" s="98"/>
      <c r="AC15" s="99"/>
      <c r="AD15" s="97" t="s">
        <v>540</v>
      </c>
      <c r="AE15" s="98"/>
      <c r="AF15" s="98"/>
      <c r="AG15" s="98"/>
      <c r="AH15" s="98"/>
      <c r="AI15" s="98"/>
      <c r="AJ15" s="99"/>
      <c r="AK15" s="97" t="s">
        <v>539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540</v>
      </c>
      <c r="Q16" s="98"/>
      <c r="R16" s="98"/>
      <c r="S16" s="98"/>
      <c r="T16" s="98"/>
      <c r="U16" s="98"/>
      <c r="V16" s="99"/>
      <c r="W16" s="97" t="s">
        <v>541</v>
      </c>
      <c r="X16" s="98"/>
      <c r="Y16" s="98"/>
      <c r="Z16" s="98"/>
      <c r="AA16" s="98"/>
      <c r="AB16" s="98"/>
      <c r="AC16" s="99"/>
      <c r="AD16" s="97" t="s">
        <v>540</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540</v>
      </c>
      <c r="Q17" s="98"/>
      <c r="R17" s="98"/>
      <c r="S17" s="98"/>
      <c r="T17" s="98"/>
      <c r="U17" s="98"/>
      <c r="V17" s="99"/>
      <c r="W17" s="97" t="s">
        <v>540</v>
      </c>
      <c r="X17" s="98"/>
      <c r="Y17" s="98"/>
      <c r="Z17" s="98"/>
      <c r="AA17" s="98"/>
      <c r="AB17" s="98"/>
      <c r="AC17" s="99"/>
      <c r="AD17" s="97" t="s">
        <v>540</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1359</v>
      </c>
      <c r="Q18" s="104"/>
      <c r="R18" s="104"/>
      <c r="S18" s="104"/>
      <c r="T18" s="104"/>
      <c r="U18" s="104"/>
      <c r="V18" s="105"/>
      <c r="W18" s="103">
        <f>SUM(W13:AC17)</f>
        <v>2030</v>
      </c>
      <c r="X18" s="104"/>
      <c r="Y18" s="104"/>
      <c r="Z18" s="104"/>
      <c r="AA18" s="104"/>
      <c r="AB18" s="104"/>
      <c r="AC18" s="105"/>
      <c r="AD18" s="103">
        <f>SUM(AD13:AJ17)</f>
        <v>1757</v>
      </c>
      <c r="AE18" s="104"/>
      <c r="AF18" s="104"/>
      <c r="AG18" s="104"/>
      <c r="AH18" s="104"/>
      <c r="AI18" s="104"/>
      <c r="AJ18" s="105"/>
      <c r="AK18" s="103">
        <f>SUM(AK13:AQ17)</f>
        <v>1321</v>
      </c>
      <c r="AL18" s="104"/>
      <c r="AM18" s="104"/>
      <c r="AN18" s="104"/>
      <c r="AO18" s="104"/>
      <c r="AP18" s="104"/>
      <c r="AQ18" s="105"/>
      <c r="AR18" s="103">
        <f>SUM(AR13:AX17)</f>
        <v>1584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1135</v>
      </c>
      <c r="Q19" s="98"/>
      <c r="R19" s="98"/>
      <c r="S19" s="98"/>
      <c r="T19" s="98"/>
      <c r="U19" s="98"/>
      <c r="V19" s="99"/>
      <c r="W19" s="97">
        <v>1844</v>
      </c>
      <c r="X19" s="98"/>
      <c r="Y19" s="98"/>
      <c r="Z19" s="98"/>
      <c r="AA19" s="98"/>
      <c r="AB19" s="98"/>
      <c r="AC19" s="99"/>
      <c r="AD19" s="97">
        <v>1549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0.83517292126563647</v>
      </c>
      <c r="Q20" s="539"/>
      <c r="R20" s="539"/>
      <c r="S20" s="539"/>
      <c r="T20" s="539"/>
      <c r="U20" s="539"/>
      <c r="V20" s="539"/>
      <c r="W20" s="539">
        <f t="shared" ref="W20" si="0">IF(W18=0, "-", SUM(W19)/W18)</f>
        <v>0.90837438423645323</v>
      </c>
      <c r="X20" s="539"/>
      <c r="Y20" s="539"/>
      <c r="Z20" s="539"/>
      <c r="AA20" s="539"/>
      <c r="AB20" s="539"/>
      <c r="AC20" s="539"/>
      <c r="AD20" s="539">
        <f t="shared" ref="AD20" si="1">IF(AD18=0, "-", SUM(AD19)/AD18)</f>
        <v>0.88161639157655092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484</v>
      </c>
      <c r="H21" s="930"/>
      <c r="I21" s="930"/>
      <c r="J21" s="930"/>
      <c r="K21" s="930"/>
      <c r="L21" s="930"/>
      <c r="M21" s="930"/>
      <c r="N21" s="930"/>
      <c r="O21" s="930"/>
      <c r="P21" s="539">
        <f>IF(P19=0, "-", SUM(P19)/SUM(P13,P14))</f>
        <v>0.83517292126563647</v>
      </c>
      <c r="Q21" s="539"/>
      <c r="R21" s="539"/>
      <c r="S21" s="539"/>
      <c r="T21" s="539"/>
      <c r="U21" s="539"/>
      <c r="V21" s="539"/>
      <c r="W21" s="539">
        <f t="shared" ref="W21" si="2">IF(W19=0, "-", SUM(W19)/SUM(W13,W14))</f>
        <v>0.90837438423645323</v>
      </c>
      <c r="X21" s="539"/>
      <c r="Y21" s="539"/>
      <c r="Z21" s="539"/>
      <c r="AA21" s="539"/>
      <c r="AB21" s="539"/>
      <c r="AC21" s="539"/>
      <c r="AD21" s="539">
        <f t="shared" ref="AD21" si="3">IF(AD19=0, "-", SUM(AD19)/SUM(AD13,AD14))</f>
        <v>0.88161639157655092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520</v>
      </c>
      <c r="B22" s="196"/>
      <c r="C22" s="196"/>
      <c r="D22" s="196"/>
      <c r="E22" s="196"/>
      <c r="F22" s="197"/>
      <c r="G22" s="180" t="s">
        <v>461</v>
      </c>
      <c r="H22" s="181"/>
      <c r="I22" s="181"/>
      <c r="J22" s="181"/>
      <c r="K22" s="181"/>
      <c r="L22" s="181"/>
      <c r="M22" s="181"/>
      <c r="N22" s="181"/>
      <c r="O22" s="182"/>
      <c r="P22" s="204" t="s">
        <v>518</v>
      </c>
      <c r="Q22" s="181"/>
      <c r="R22" s="181"/>
      <c r="S22" s="181"/>
      <c r="T22" s="181"/>
      <c r="U22" s="181"/>
      <c r="V22" s="182"/>
      <c r="W22" s="204" t="s">
        <v>519</v>
      </c>
      <c r="X22" s="181"/>
      <c r="Y22" s="181"/>
      <c r="Z22" s="181"/>
      <c r="AA22" s="181"/>
      <c r="AB22" s="181"/>
      <c r="AC22" s="182"/>
      <c r="AD22" s="204" t="s">
        <v>460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7.5" customHeight="1" x14ac:dyDescent="0.15">
      <c r="A23" s="198"/>
      <c r="B23" s="199"/>
      <c r="C23" s="199"/>
      <c r="D23" s="199"/>
      <c r="E23" s="199"/>
      <c r="F23" s="200"/>
      <c r="G23" s="183" t="s">
        <v>786</v>
      </c>
      <c r="H23" s="184"/>
      <c r="I23" s="184"/>
      <c r="J23" s="184"/>
      <c r="K23" s="184"/>
      <c r="L23" s="184"/>
      <c r="M23" s="184"/>
      <c r="N23" s="184"/>
      <c r="O23" s="185"/>
      <c r="P23" s="94">
        <v>368</v>
      </c>
      <c r="Q23" s="95"/>
      <c r="R23" s="95"/>
      <c r="S23" s="95"/>
      <c r="T23" s="95"/>
      <c r="U23" s="95"/>
      <c r="V23" s="96"/>
      <c r="W23" s="94">
        <v>468</v>
      </c>
      <c r="X23" s="95"/>
      <c r="Y23" s="95"/>
      <c r="Z23" s="95"/>
      <c r="AA23" s="95"/>
      <c r="AB23" s="95"/>
      <c r="AC23" s="96"/>
      <c r="AD23" s="206" t="s">
        <v>787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40.5" customHeight="1" x14ac:dyDescent="0.15">
      <c r="A24" s="198"/>
      <c r="B24" s="199"/>
      <c r="C24" s="199"/>
      <c r="D24" s="199"/>
      <c r="E24" s="199"/>
      <c r="F24" s="200"/>
      <c r="G24" s="186" t="s">
        <v>543</v>
      </c>
      <c r="H24" s="187"/>
      <c r="I24" s="187"/>
      <c r="J24" s="187"/>
      <c r="K24" s="187"/>
      <c r="L24" s="187"/>
      <c r="M24" s="187"/>
      <c r="N24" s="187"/>
      <c r="O24" s="188"/>
      <c r="P24" s="97">
        <v>358</v>
      </c>
      <c r="Q24" s="98"/>
      <c r="R24" s="98"/>
      <c r="S24" s="98"/>
      <c r="T24" s="98"/>
      <c r="U24" s="98"/>
      <c r="V24" s="99"/>
      <c r="W24" s="97">
        <v>494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544</v>
      </c>
      <c r="H25" s="187"/>
      <c r="I25" s="187"/>
      <c r="J25" s="187"/>
      <c r="K25" s="187"/>
      <c r="L25" s="187"/>
      <c r="M25" s="187"/>
      <c r="N25" s="187"/>
      <c r="O25" s="188"/>
      <c r="P25" s="97">
        <v>177</v>
      </c>
      <c r="Q25" s="98"/>
      <c r="R25" s="98"/>
      <c r="S25" s="98"/>
      <c r="T25" s="98"/>
      <c r="U25" s="98"/>
      <c r="V25" s="99"/>
      <c r="W25" s="97">
        <v>292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545</v>
      </c>
      <c r="H26" s="187"/>
      <c r="I26" s="187"/>
      <c r="J26" s="187"/>
      <c r="K26" s="187"/>
      <c r="L26" s="187"/>
      <c r="M26" s="187"/>
      <c r="N26" s="187"/>
      <c r="O26" s="188"/>
      <c r="P26" s="97">
        <v>157</v>
      </c>
      <c r="Q26" s="98"/>
      <c r="R26" s="98"/>
      <c r="S26" s="98"/>
      <c r="T26" s="98"/>
      <c r="U26" s="98"/>
      <c r="V26" s="99"/>
      <c r="W26" s="97">
        <v>250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546</v>
      </c>
      <c r="H27" s="187"/>
      <c r="I27" s="187"/>
      <c r="J27" s="187"/>
      <c r="K27" s="187"/>
      <c r="L27" s="187"/>
      <c r="M27" s="187"/>
      <c r="N27" s="187"/>
      <c r="O27" s="188"/>
      <c r="P27" s="97">
        <v>134</v>
      </c>
      <c r="Q27" s="98"/>
      <c r="R27" s="98"/>
      <c r="S27" s="98"/>
      <c r="T27" s="98"/>
      <c r="U27" s="98"/>
      <c r="V27" s="99"/>
      <c r="W27" s="97" t="s">
        <v>540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465</v>
      </c>
      <c r="H28" s="190"/>
      <c r="I28" s="190"/>
      <c r="J28" s="190"/>
      <c r="K28" s="190"/>
      <c r="L28" s="190"/>
      <c r="M28" s="190"/>
      <c r="N28" s="190"/>
      <c r="O28" s="191"/>
      <c r="P28" s="103">
        <f>P29-SUM(P23:P27)</f>
        <v>127</v>
      </c>
      <c r="Q28" s="104"/>
      <c r="R28" s="104"/>
      <c r="S28" s="104"/>
      <c r="T28" s="104"/>
      <c r="U28" s="104"/>
      <c r="V28" s="105"/>
      <c r="W28" s="103">
        <f>W29-SUM(W23:W27)</f>
        <v>80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462</v>
      </c>
      <c r="H29" s="193"/>
      <c r="I29" s="193"/>
      <c r="J29" s="193"/>
      <c r="K29" s="193"/>
      <c r="L29" s="193"/>
      <c r="M29" s="193"/>
      <c r="N29" s="193"/>
      <c r="O29" s="194"/>
      <c r="P29" s="225">
        <f>AK13</f>
        <v>1321</v>
      </c>
      <c r="Q29" s="226"/>
      <c r="R29" s="226"/>
      <c r="S29" s="226"/>
      <c r="T29" s="226"/>
      <c r="U29" s="226"/>
      <c r="V29" s="227"/>
      <c r="W29" s="225">
        <f>AR13</f>
        <v>1584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478</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354</v>
      </c>
      <c r="AF30" s="386"/>
      <c r="AG30" s="386"/>
      <c r="AH30" s="387"/>
      <c r="AI30" s="385" t="s">
        <v>360</v>
      </c>
      <c r="AJ30" s="386"/>
      <c r="AK30" s="386"/>
      <c r="AL30" s="387"/>
      <c r="AM30" s="388" t="s">
        <v>459</v>
      </c>
      <c r="AN30" s="388"/>
      <c r="AO30" s="388"/>
      <c r="AP30" s="385"/>
      <c r="AQ30" s="638" t="s">
        <v>352</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914</v>
      </c>
      <c r="AR31" s="133"/>
      <c r="AS31" s="134" t="s">
        <v>353</v>
      </c>
      <c r="AT31" s="169"/>
      <c r="AU31" s="269">
        <v>31</v>
      </c>
      <c r="AV31" s="269"/>
      <c r="AW31" s="378" t="s">
        <v>300</v>
      </c>
      <c r="AX31" s="379"/>
    </row>
    <row r="32" spans="1:50" ht="77.25" customHeight="1" x14ac:dyDescent="0.15">
      <c r="A32" s="515"/>
      <c r="B32" s="513"/>
      <c r="C32" s="513"/>
      <c r="D32" s="513"/>
      <c r="E32" s="513"/>
      <c r="F32" s="514"/>
      <c r="G32" s="540" t="s">
        <v>874</v>
      </c>
      <c r="H32" s="541"/>
      <c r="I32" s="541"/>
      <c r="J32" s="541"/>
      <c r="K32" s="541"/>
      <c r="L32" s="541"/>
      <c r="M32" s="541"/>
      <c r="N32" s="541"/>
      <c r="O32" s="542"/>
      <c r="P32" s="158" t="s">
        <v>916</v>
      </c>
      <c r="Q32" s="158"/>
      <c r="R32" s="158"/>
      <c r="S32" s="158"/>
      <c r="T32" s="158"/>
      <c r="U32" s="158"/>
      <c r="V32" s="158"/>
      <c r="W32" s="158"/>
      <c r="X32" s="229"/>
      <c r="Y32" s="337" t="s">
        <v>12</v>
      </c>
      <c r="Z32" s="549"/>
      <c r="AA32" s="550"/>
      <c r="AB32" s="551" t="s">
        <v>549</v>
      </c>
      <c r="AC32" s="551"/>
      <c r="AD32" s="551"/>
      <c r="AE32" s="363">
        <v>33</v>
      </c>
      <c r="AF32" s="364"/>
      <c r="AG32" s="364"/>
      <c r="AH32" s="364"/>
      <c r="AI32" s="363">
        <v>39</v>
      </c>
      <c r="AJ32" s="364"/>
      <c r="AK32" s="364"/>
      <c r="AL32" s="364"/>
      <c r="AM32" s="363">
        <v>49</v>
      </c>
      <c r="AN32" s="364"/>
      <c r="AO32" s="364"/>
      <c r="AP32" s="364"/>
      <c r="AQ32" s="100" t="s">
        <v>453</v>
      </c>
      <c r="AR32" s="101"/>
      <c r="AS32" s="101"/>
      <c r="AT32" s="102"/>
      <c r="AU32" s="364"/>
      <c r="AV32" s="364"/>
      <c r="AW32" s="364"/>
      <c r="AX32" s="366"/>
    </row>
    <row r="33" spans="1:50" ht="77.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549</v>
      </c>
      <c r="AC33" s="522"/>
      <c r="AD33" s="522"/>
      <c r="AE33" s="363">
        <v>33</v>
      </c>
      <c r="AF33" s="364"/>
      <c r="AG33" s="364"/>
      <c r="AH33" s="364"/>
      <c r="AI33" s="363">
        <v>38</v>
      </c>
      <c r="AJ33" s="364"/>
      <c r="AK33" s="364"/>
      <c r="AL33" s="364"/>
      <c r="AM33" s="363">
        <v>48</v>
      </c>
      <c r="AN33" s="364"/>
      <c r="AO33" s="364"/>
      <c r="AP33" s="364"/>
      <c r="AQ33" s="100" t="s">
        <v>453</v>
      </c>
      <c r="AR33" s="101"/>
      <c r="AS33" s="101"/>
      <c r="AT33" s="102"/>
      <c r="AU33" s="364">
        <v>26</v>
      </c>
      <c r="AV33" s="364"/>
      <c r="AW33" s="364"/>
      <c r="AX33" s="366"/>
    </row>
    <row r="34" spans="1:50" ht="77.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28</v>
      </c>
      <c r="AF34" s="364"/>
      <c r="AG34" s="364"/>
      <c r="AH34" s="364"/>
      <c r="AI34" s="363">
        <v>47</v>
      </c>
      <c r="AJ34" s="364"/>
      <c r="AK34" s="364"/>
      <c r="AL34" s="364"/>
      <c r="AM34" s="363">
        <v>71</v>
      </c>
      <c r="AN34" s="364"/>
      <c r="AO34" s="364"/>
      <c r="AP34" s="364"/>
      <c r="AQ34" s="100" t="s">
        <v>453</v>
      </c>
      <c r="AR34" s="101"/>
      <c r="AS34" s="101"/>
      <c r="AT34" s="102"/>
      <c r="AU34" s="364"/>
      <c r="AV34" s="364"/>
      <c r="AW34" s="364"/>
      <c r="AX34" s="366"/>
    </row>
    <row r="35" spans="1:50" ht="23.25" customHeight="1" x14ac:dyDescent="0.15">
      <c r="A35" s="900" t="s">
        <v>508</v>
      </c>
      <c r="B35" s="901"/>
      <c r="C35" s="901"/>
      <c r="D35" s="901"/>
      <c r="E35" s="901"/>
      <c r="F35" s="902"/>
      <c r="G35" s="906" t="s">
        <v>883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478</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354</v>
      </c>
      <c r="AF37" s="368"/>
      <c r="AG37" s="368"/>
      <c r="AH37" s="369"/>
      <c r="AI37" s="367" t="s">
        <v>360</v>
      </c>
      <c r="AJ37" s="368"/>
      <c r="AK37" s="368"/>
      <c r="AL37" s="369"/>
      <c r="AM37" s="374" t="s">
        <v>459</v>
      </c>
      <c r="AN37" s="374"/>
      <c r="AO37" s="374"/>
      <c r="AP37" s="367"/>
      <c r="AQ37" s="265" t="s">
        <v>352</v>
      </c>
      <c r="AR37" s="266"/>
      <c r="AS37" s="266"/>
      <c r="AT37" s="26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t="s">
        <v>914</v>
      </c>
      <c r="AR38" s="133"/>
      <c r="AS38" s="134" t="s">
        <v>353</v>
      </c>
      <c r="AT38" s="169"/>
      <c r="AU38" s="269">
        <v>31</v>
      </c>
      <c r="AV38" s="269"/>
      <c r="AW38" s="378" t="s">
        <v>300</v>
      </c>
      <c r="AX38" s="379"/>
    </row>
    <row r="39" spans="1:50" ht="23.25" customHeight="1" x14ac:dyDescent="0.15">
      <c r="A39" s="515"/>
      <c r="B39" s="513"/>
      <c r="C39" s="513"/>
      <c r="D39" s="513"/>
      <c r="E39" s="513"/>
      <c r="F39" s="514"/>
      <c r="G39" s="540" t="s">
        <v>547</v>
      </c>
      <c r="H39" s="541"/>
      <c r="I39" s="541"/>
      <c r="J39" s="541"/>
      <c r="K39" s="541"/>
      <c r="L39" s="541"/>
      <c r="M39" s="541"/>
      <c r="N39" s="541"/>
      <c r="O39" s="542"/>
      <c r="P39" s="158" t="s">
        <v>548</v>
      </c>
      <c r="Q39" s="158"/>
      <c r="R39" s="158"/>
      <c r="S39" s="158"/>
      <c r="T39" s="158"/>
      <c r="U39" s="158"/>
      <c r="V39" s="158"/>
      <c r="W39" s="158"/>
      <c r="X39" s="229"/>
      <c r="Y39" s="337" t="s">
        <v>12</v>
      </c>
      <c r="Z39" s="549"/>
      <c r="AA39" s="550"/>
      <c r="AB39" s="551" t="s">
        <v>549</v>
      </c>
      <c r="AC39" s="551"/>
      <c r="AD39" s="551"/>
      <c r="AE39" s="363" t="s">
        <v>871</v>
      </c>
      <c r="AF39" s="364"/>
      <c r="AG39" s="364"/>
      <c r="AH39" s="364"/>
      <c r="AI39" s="363" t="s">
        <v>540</v>
      </c>
      <c r="AJ39" s="364"/>
      <c r="AK39" s="364"/>
      <c r="AL39" s="364"/>
      <c r="AM39" s="363">
        <v>1</v>
      </c>
      <c r="AN39" s="364"/>
      <c r="AO39" s="364"/>
      <c r="AP39" s="364"/>
      <c r="AQ39" s="100" t="s">
        <v>540</v>
      </c>
      <c r="AR39" s="101"/>
      <c r="AS39" s="101"/>
      <c r="AT39" s="102"/>
      <c r="AU39" s="364"/>
      <c r="AV39" s="364"/>
      <c r="AW39" s="364"/>
      <c r="AX39" s="366"/>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549</v>
      </c>
      <c r="AC40" s="522"/>
      <c r="AD40" s="522"/>
      <c r="AE40" s="363" t="s">
        <v>871</v>
      </c>
      <c r="AF40" s="364"/>
      <c r="AG40" s="364"/>
      <c r="AH40" s="364"/>
      <c r="AI40" s="363" t="s">
        <v>540</v>
      </c>
      <c r="AJ40" s="364"/>
      <c r="AK40" s="364"/>
      <c r="AL40" s="364"/>
      <c r="AM40" s="363">
        <v>1</v>
      </c>
      <c r="AN40" s="364"/>
      <c r="AO40" s="364"/>
      <c r="AP40" s="364"/>
      <c r="AQ40" s="100" t="s">
        <v>540</v>
      </c>
      <c r="AR40" s="101"/>
      <c r="AS40" s="101"/>
      <c r="AT40" s="102"/>
      <c r="AU40" s="364" t="s">
        <v>886</v>
      </c>
      <c r="AV40" s="364"/>
      <c r="AW40" s="364"/>
      <c r="AX40" s="366"/>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t="s">
        <v>540</v>
      </c>
      <c r="AF41" s="364"/>
      <c r="AG41" s="364"/>
      <c r="AH41" s="364"/>
      <c r="AI41" s="363" t="s">
        <v>540</v>
      </c>
      <c r="AJ41" s="364"/>
      <c r="AK41" s="364"/>
      <c r="AL41" s="364"/>
      <c r="AM41" s="363">
        <v>100</v>
      </c>
      <c r="AN41" s="364"/>
      <c r="AO41" s="364"/>
      <c r="AP41" s="364"/>
      <c r="AQ41" s="100" t="s">
        <v>540</v>
      </c>
      <c r="AR41" s="101"/>
      <c r="AS41" s="101"/>
      <c r="AT41" s="102"/>
      <c r="AU41" s="364"/>
      <c r="AV41" s="364"/>
      <c r="AW41" s="364"/>
      <c r="AX41" s="366"/>
    </row>
    <row r="42" spans="1:50" ht="23.25" customHeight="1" x14ac:dyDescent="0.15">
      <c r="A42" s="900" t="s">
        <v>508</v>
      </c>
      <c r="B42" s="901"/>
      <c r="C42" s="901"/>
      <c r="D42" s="901"/>
      <c r="E42" s="901"/>
      <c r="F42" s="902"/>
      <c r="G42" s="906" t="s">
        <v>873</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478</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354</v>
      </c>
      <c r="AF44" s="368"/>
      <c r="AG44" s="368"/>
      <c r="AH44" s="369"/>
      <c r="AI44" s="367" t="s">
        <v>360</v>
      </c>
      <c r="AJ44" s="368"/>
      <c r="AK44" s="368"/>
      <c r="AL44" s="369"/>
      <c r="AM44" s="374" t="s">
        <v>459</v>
      </c>
      <c r="AN44" s="374"/>
      <c r="AO44" s="374"/>
      <c r="AP44" s="367"/>
      <c r="AQ44" s="265" t="s">
        <v>352</v>
      </c>
      <c r="AR44" s="266"/>
      <c r="AS44" s="266"/>
      <c r="AT44" s="267"/>
      <c r="AU44" s="380" t="s">
        <v>253</v>
      </c>
      <c r="AV44" s="380"/>
      <c r="AW44" s="380"/>
      <c r="AX44" s="381"/>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t="s">
        <v>914</v>
      </c>
      <c r="AR45" s="133"/>
      <c r="AS45" s="134" t="s">
        <v>353</v>
      </c>
      <c r="AT45" s="169"/>
      <c r="AU45" s="269">
        <v>31</v>
      </c>
      <c r="AV45" s="269"/>
      <c r="AW45" s="378" t="s">
        <v>300</v>
      </c>
      <c r="AX45" s="379"/>
    </row>
    <row r="46" spans="1:50" ht="23.25" customHeight="1" x14ac:dyDescent="0.15">
      <c r="A46" s="515"/>
      <c r="B46" s="513"/>
      <c r="C46" s="513"/>
      <c r="D46" s="513"/>
      <c r="E46" s="513"/>
      <c r="F46" s="514"/>
      <c r="G46" s="540" t="s">
        <v>868</v>
      </c>
      <c r="H46" s="541"/>
      <c r="I46" s="541"/>
      <c r="J46" s="541"/>
      <c r="K46" s="541"/>
      <c r="L46" s="541"/>
      <c r="M46" s="541"/>
      <c r="N46" s="541"/>
      <c r="O46" s="542"/>
      <c r="P46" s="158" t="s">
        <v>869</v>
      </c>
      <c r="Q46" s="158"/>
      <c r="R46" s="158"/>
      <c r="S46" s="158"/>
      <c r="T46" s="158"/>
      <c r="U46" s="158"/>
      <c r="V46" s="158"/>
      <c r="W46" s="158"/>
      <c r="X46" s="229"/>
      <c r="Y46" s="337" t="s">
        <v>12</v>
      </c>
      <c r="Z46" s="549"/>
      <c r="AA46" s="550"/>
      <c r="AB46" s="551" t="s">
        <v>870</v>
      </c>
      <c r="AC46" s="551"/>
      <c r="AD46" s="551"/>
      <c r="AE46" s="363">
        <v>2</v>
      </c>
      <c r="AF46" s="364"/>
      <c r="AG46" s="364"/>
      <c r="AH46" s="364"/>
      <c r="AI46" s="363" t="s">
        <v>871</v>
      </c>
      <c r="AJ46" s="364"/>
      <c r="AK46" s="364"/>
      <c r="AL46" s="364"/>
      <c r="AM46" s="363">
        <v>1</v>
      </c>
      <c r="AN46" s="364"/>
      <c r="AO46" s="364"/>
      <c r="AP46" s="364"/>
      <c r="AQ46" s="100" t="s">
        <v>871</v>
      </c>
      <c r="AR46" s="101"/>
      <c r="AS46" s="101"/>
      <c r="AT46" s="102"/>
      <c r="AU46" s="364"/>
      <c r="AV46" s="364"/>
      <c r="AW46" s="364"/>
      <c r="AX46" s="366"/>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870</v>
      </c>
      <c r="AC47" s="522"/>
      <c r="AD47" s="522"/>
      <c r="AE47" s="363">
        <v>2</v>
      </c>
      <c r="AF47" s="364"/>
      <c r="AG47" s="364"/>
      <c r="AH47" s="364"/>
      <c r="AI47" s="363" t="s">
        <v>871</v>
      </c>
      <c r="AJ47" s="364"/>
      <c r="AK47" s="364"/>
      <c r="AL47" s="364"/>
      <c r="AM47" s="363">
        <v>1</v>
      </c>
      <c r="AN47" s="364"/>
      <c r="AO47" s="364"/>
      <c r="AP47" s="364"/>
      <c r="AQ47" s="100" t="s">
        <v>871</v>
      </c>
      <c r="AR47" s="101"/>
      <c r="AS47" s="101"/>
      <c r="AT47" s="102"/>
      <c r="AU47" s="364">
        <v>2</v>
      </c>
      <c r="AV47" s="364"/>
      <c r="AW47" s="364"/>
      <c r="AX47" s="366"/>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v>100</v>
      </c>
      <c r="AF48" s="364"/>
      <c r="AG48" s="364"/>
      <c r="AH48" s="364"/>
      <c r="AI48" s="363" t="s">
        <v>871</v>
      </c>
      <c r="AJ48" s="364"/>
      <c r="AK48" s="364"/>
      <c r="AL48" s="364"/>
      <c r="AM48" s="363">
        <v>100</v>
      </c>
      <c r="AN48" s="364"/>
      <c r="AO48" s="364"/>
      <c r="AP48" s="364"/>
      <c r="AQ48" s="100" t="s">
        <v>872</v>
      </c>
      <c r="AR48" s="101"/>
      <c r="AS48" s="101"/>
      <c r="AT48" s="102"/>
      <c r="AU48" s="364"/>
      <c r="AV48" s="364"/>
      <c r="AW48" s="364"/>
      <c r="AX48" s="366"/>
    </row>
    <row r="49" spans="1:50" ht="23.25" customHeight="1" x14ac:dyDescent="0.15">
      <c r="A49" s="900" t="s">
        <v>508</v>
      </c>
      <c r="B49" s="901"/>
      <c r="C49" s="901"/>
      <c r="D49" s="901"/>
      <c r="E49" s="901"/>
      <c r="F49" s="902"/>
      <c r="G49" s="906" t="s">
        <v>867</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478</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354</v>
      </c>
      <c r="AF51" s="368"/>
      <c r="AG51" s="368"/>
      <c r="AH51" s="369"/>
      <c r="AI51" s="367" t="s">
        <v>360</v>
      </c>
      <c r="AJ51" s="368"/>
      <c r="AK51" s="368"/>
      <c r="AL51" s="369"/>
      <c r="AM51" s="374" t="s">
        <v>459</v>
      </c>
      <c r="AN51" s="374"/>
      <c r="AO51" s="374"/>
      <c r="AP51" s="367"/>
      <c r="AQ51" s="265" t="s">
        <v>352</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353</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508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478</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354</v>
      </c>
      <c r="AF58" s="368"/>
      <c r="AG58" s="368"/>
      <c r="AH58" s="369"/>
      <c r="AI58" s="367" t="s">
        <v>360</v>
      </c>
      <c r="AJ58" s="368"/>
      <c r="AK58" s="368"/>
      <c r="AL58" s="369"/>
      <c r="AM58" s="374" t="s">
        <v>459</v>
      </c>
      <c r="AN58" s="374"/>
      <c r="AO58" s="374"/>
      <c r="AP58" s="367"/>
      <c r="AQ58" s="265" t="s">
        <v>352</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353</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508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479</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474</v>
      </c>
      <c r="X65" s="873"/>
      <c r="Y65" s="876"/>
      <c r="Z65" s="876"/>
      <c r="AA65" s="877"/>
      <c r="AB65" s="870" t="s">
        <v>11</v>
      </c>
      <c r="AC65" s="866"/>
      <c r="AD65" s="867"/>
      <c r="AE65" s="367" t="s">
        <v>354</v>
      </c>
      <c r="AF65" s="368"/>
      <c r="AG65" s="368"/>
      <c r="AH65" s="369"/>
      <c r="AI65" s="367" t="s">
        <v>360</v>
      </c>
      <c r="AJ65" s="368"/>
      <c r="AK65" s="368"/>
      <c r="AL65" s="369"/>
      <c r="AM65" s="374" t="s">
        <v>459</v>
      </c>
      <c r="AN65" s="374"/>
      <c r="AO65" s="374"/>
      <c r="AP65" s="367"/>
      <c r="AQ65" s="870" t="s">
        <v>352</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353</v>
      </c>
      <c r="AT66" s="869"/>
      <c r="AU66" s="269"/>
      <c r="AV66" s="269"/>
      <c r="AW66" s="868" t="s">
        <v>477</v>
      </c>
      <c r="AX66" s="981"/>
    </row>
    <row r="67" spans="1:50" ht="23.25" hidden="1" customHeight="1" x14ac:dyDescent="0.15">
      <c r="A67" s="854"/>
      <c r="B67" s="855"/>
      <c r="C67" s="855"/>
      <c r="D67" s="855"/>
      <c r="E67" s="855"/>
      <c r="F67" s="856"/>
      <c r="G67" s="982" t="s">
        <v>361</v>
      </c>
      <c r="H67" s="965"/>
      <c r="I67" s="966"/>
      <c r="J67" s="966"/>
      <c r="K67" s="966"/>
      <c r="L67" s="966"/>
      <c r="M67" s="966"/>
      <c r="N67" s="966"/>
      <c r="O67" s="967"/>
      <c r="P67" s="965"/>
      <c r="Q67" s="966"/>
      <c r="R67" s="966"/>
      <c r="S67" s="966"/>
      <c r="T67" s="966"/>
      <c r="U67" s="966"/>
      <c r="V67" s="967"/>
      <c r="W67" s="971"/>
      <c r="X67" s="972"/>
      <c r="Y67" s="952" t="s">
        <v>12</v>
      </c>
      <c r="Z67" s="952"/>
      <c r="AA67" s="953"/>
      <c r="AB67" s="954" t="s">
        <v>498</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498</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499</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485</v>
      </c>
      <c r="B70" s="855"/>
      <c r="C70" s="855"/>
      <c r="D70" s="855"/>
      <c r="E70" s="855"/>
      <c r="F70" s="856"/>
      <c r="G70" s="942" t="s">
        <v>362</v>
      </c>
      <c r="H70" s="943"/>
      <c r="I70" s="943"/>
      <c r="J70" s="943"/>
      <c r="K70" s="943"/>
      <c r="L70" s="943"/>
      <c r="M70" s="943"/>
      <c r="N70" s="943"/>
      <c r="O70" s="943"/>
      <c r="P70" s="943"/>
      <c r="Q70" s="943"/>
      <c r="R70" s="943"/>
      <c r="S70" s="943"/>
      <c r="T70" s="943"/>
      <c r="U70" s="943"/>
      <c r="V70" s="943"/>
      <c r="W70" s="946" t="s">
        <v>497</v>
      </c>
      <c r="X70" s="947"/>
      <c r="Y70" s="952" t="s">
        <v>12</v>
      </c>
      <c r="Z70" s="952"/>
      <c r="AA70" s="953"/>
      <c r="AB70" s="954" t="s">
        <v>498</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498</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499</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479</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354</v>
      </c>
      <c r="AF73" s="368"/>
      <c r="AG73" s="368"/>
      <c r="AH73" s="369"/>
      <c r="AI73" s="367" t="s">
        <v>360</v>
      </c>
      <c r="AJ73" s="368"/>
      <c r="AK73" s="368"/>
      <c r="AL73" s="369"/>
      <c r="AM73" s="374" t="s">
        <v>459</v>
      </c>
      <c r="AN73" s="374"/>
      <c r="AO73" s="374"/>
      <c r="AP73" s="367"/>
      <c r="AQ73" s="173" t="s">
        <v>352</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353</v>
      </c>
      <c r="AT74" s="169"/>
      <c r="AU74" s="215"/>
      <c r="AV74" s="133"/>
      <c r="AW74" s="134" t="s">
        <v>300</v>
      </c>
      <c r="AX74" s="135"/>
    </row>
    <row r="75" spans="1:50" ht="23.25" hidden="1" customHeight="1" x14ac:dyDescent="0.15">
      <c r="A75" s="843"/>
      <c r="B75" s="844"/>
      <c r="C75" s="844"/>
      <c r="D75" s="844"/>
      <c r="E75" s="844"/>
      <c r="F75" s="845"/>
      <c r="G75" s="781" t="s">
        <v>361</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511</v>
      </c>
      <c r="B78" s="915"/>
      <c r="C78" s="915"/>
      <c r="D78" s="915"/>
      <c r="E78" s="912" t="s">
        <v>452</v>
      </c>
      <c r="F78" s="913"/>
      <c r="G78" s="57" t="s">
        <v>362</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473</v>
      </c>
      <c r="AP79" s="146"/>
      <c r="AQ79" s="146"/>
      <c r="AR79" s="81" t="s">
        <v>471</v>
      </c>
      <c r="AS79" s="145"/>
      <c r="AT79" s="146"/>
      <c r="AU79" s="146"/>
      <c r="AV79" s="146"/>
      <c r="AW79" s="146"/>
      <c r="AX79" s="147"/>
    </row>
    <row r="80" spans="1:50" ht="18.75" hidden="1" customHeight="1" x14ac:dyDescent="0.15">
      <c r="A80" s="519" t="s">
        <v>266</v>
      </c>
      <c r="B80" s="849" t="s">
        <v>470</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529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354</v>
      </c>
      <c r="AF85" s="368"/>
      <c r="AG85" s="368"/>
      <c r="AH85" s="369"/>
      <c r="AI85" s="367" t="s">
        <v>360</v>
      </c>
      <c r="AJ85" s="368"/>
      <c r="AK85" s="368"/>
      <c r="AL85" s="369"/>
      <c r="AM85" s="374" t="s">
        <v>459</v>
      </c>
      <c r="AN85" s="374"/>
      <c r="AO85" s="374"/>
      <c r="AP85" s="367"/>
      <c r="AQ85" s="173" t="s">
        <v>352</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353</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354</v>
      </c>
      <c r="AF90" s="368"/>
      <c r="AG90" s="368"/>
      <c r="AH90" s="369"/>
      <c r="AI90" s="367" t="s">
        <v>360</v>
      </c>
      <c r="AJ90" s="368"/>
      <c r="AK90" s="368"/>
      <c r="AL90" s="369"/>
      <c r="AM90" s="374" t="s">
        <v>459</v>
      </c>
      <c r="AN90" s="374"/>
      <c r="AO90" s="374"/>
      <c r="AP90" s="367"/>
      <c r="AQ90" s="173" t="s">
        <v>352</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353</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354</v>
      </c>
      <c r="AF95" s="368"/>
      <c r="AG95" s="368"/>
      <c r="AH95" s="369"/>
      <c r="AI95" s="367" t="s">
        <v>360</v>
      </c>
      <c r="AJ95" s="368"/>
      <c r="AK95" s="368"/>
      <c r="AL95" s="369"/>
      <c r="AM95" s="374" t="s">
        <v>459</v>
      </c>
      <c r="AN95" s="374"/>
      <c r="AO95" s="374"/>
      <c r="AP95" s="367"/>
      <c r="AQ95" s="173" t="s">
        <v>352</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353</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354</v>
      </c>
      <c r="AF100" s="827"/>
      <c r="AG100" s="827"/>
      <c r="AH100" s="828"/>
      <c r="AI100" s="826" t="s">
        <v>360</v>
      </c>
      <c r="AJ100" s="827"/>
      <c r="AK100" s="827"/>
      <c r="AL100" s="828"/>
      <c r="AM100" s="826" t="s">
        <v>459</v>
      </c>
      <c r="AN100" s="827"/>
      <c r="AO100" s="827"/>
      <c r="AP100" s="828"/>
      <c r="AQ100" s="931" t="s">
        <v>481</v>
      </c>
      <c r="AR100" s="932"/>
      <c r="AS100" s="932"/>
      <c r="AT100" s="933"/>
      <c r="AU100" s="931" t="s">
        <v>521</v>
      </c>
      <c r="AV100" s="932"/>
      <c r="AW100" s="932"/>
      <c r="AX100" s="934"/>
    </row>
    <row r="101" spans="1:60" ht="30.75" customHeight="1" x14ac:dyDescent="0.15">
      <c r="A101" s="491"/>
      <c r="B101" s="492"/>
      <c r="C101" s="492"/>
      <c r="D101" s="492"/>
      <c r="E101" s="492"/>
      <c r="F101" s="493"/>
      <c r="G101" s="158" t="s">
        <v>911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549</v>
      </c>
      <c r="AC101" s="551"/>
      <c r="AD101" s="551"/>
      <c r="AE101" s="363" t="s">
        <v>887</v>
      </c>
      <c r="AF101" s="364"/>
      <c r="AG101" s="364"/>
      <c r="AH101" s="365"/>
      <c r="AI101" s="363" t="s">
        <v>889</v>
      </c>
      <c r="AJ101" s="364"/>
      <c r="AK101" s="364"/>
      <c r="AL101" s="365"/>
      <c r="AM101" s="363">
        <v>58</v>
      </c>
      <c r="AN101" s="364"/>
      <c r="AO101" s="364"/>
      <c r="AP101" s="365"/>
      <c r="AQ101" s="363"/>
      <c r="AR101" s="364"/>
      <c r="AS101" s="364"/>
      <c r="AT101" s="365"/>
      <c r="AU101" s="363"/>
      <c r="AV101" s="364"/>
      <c r="AW101" s="364"/>
      <c r="AX101" s="365"/>
    </row>
    <row r="102" spans="1:60" ht="29.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549</v>
      </c>
      <c r="AC102" s="551"/>
      <c r="AD102" s="551"/>
      <c r="AE102" s="357" t="s">
        <v>888</v>
      </c>
      <c r="AF102" s="357"/>
      <c r="AG102" s="357"/>
      <c r="AH102" s="357"/>
      <c r="AI102" s="357" t="s">
        <v>887</v>
      </c>
      <c r="AJ102" s="357"/>
      <c r="AK102" s="357"/>
      <c r="AL102" s="357"/>
      <c r="AM102" s="357">
        <v>60</v>
      </c>
      <c r="AN102" s="357"/>
      <c r="AO102" s="357"/>
      <c r="AP102" s="357"/>
      <c r="AQ102" s="817">
        <v>54</v>
      </c>
      <c r="AR102" s="818"/>
      <c r="AS102" s="818"/>
      <c r="AT102" s="819"/>
      <c r="AU102" s="817">
        <v>63</v>
      </c>
      <c r="AV102" s="818"/>
      <c r="AW102" s="818"/>
      <c r="AX102" s="819"/>
    </row>
    <row r="103" spans="1:60" ht="31.5" customHeight="1" x14ac:dyDescent="0.15">
      <c r="A103" s="488" t="s">
        <v>480</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354</v>
      </c>
      <c r="AF103" s="296"/>
      <c r="AG103" s="296"/>
      <c r="AH103" s="297"/>
      <c r="AI103" s="301" t="s">
        <v>360</v>
      </c>
      <c r="AJ103" s="296"/>
      <c r="AK103" s="296"/>
      <c r="AL103" s="297"/>
      <c r="AM103" s="301" t="s">
        <v>459</v>
      </c>
      <c r="AN103" s="296"/>
      <c r="AO103" s="296"/>
      <c r="AP103" s="297"/>
      <c r="AQ103" s="359" t="s">
        <v>481</v>
      </c>
      <c r="AR103" s="360"/>
      <c r="AS103" s="360"/>
      <c r="AT103" s="361"/>
      <c r="AU103" s="359" t="s">
        <v>521</v>
      </c>
      <c r="AV103" s="360"/>
      <c r="AW103" s="360"/>
      <c r="AX103" s="362"/>
    </row>
    <row r="104" spans="1:60" ht="30.75" customHeight="1" x14ac:dyDescent="0.15">
      <c r="A104" s="491"/>
      <c r="B104" s="492"/>
      <c r="C104" s="492"/>
      <c r="D104" s="492"/>
      <c r="E104" s="492"/>
      <c r="F104" s="493"/>
      <c r="G104" s="158" t="s">
        <v>912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549</v>
      </c>
      <c r="AC104" s="472"/>
      <c r="AD104" s="473"/>
      <c r="AE104" s="363" t="s">
        <v>871</v>
      </c>
      <c r="AF104" s="364"/>
      <c r="AG104" s="364"/>
      <c r="AH104" s="365"/>
      <c r="AI104" s="363" t="s">
        <v>871</v>
      </c>
      <c r="AJ104" s="364"/>
      <c r="AK104" s="364"/>
      <c r="AL104" s="365"/>
      <c r="AM104" s="363">
        <v>17</v>
      </c>
      <c r="AN104" s="364"/>
      <c r="AO104" s="364"/>
      <c r="AP104" s="365"/>
      <c r="AQ104" s="363"/>
      <c r="AR104" s="364"/>
      <c r="AS104" s="364"/>
      <c r="AT104" s="365"/>
      <c r="AU104" s="363"/>
      <c r="AV104" s="364"/>
      <c r="AW104" s="364"/>
      <c r="AX104" s="365"/>
    </row>
    <row r="105" spans="1:60" ht="34.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t="s">
        <v>549</v>
      </c>
      <c r="AC105" s="406"/>
      <c r="AD105" s="407"/>
      <c r="AE105" s="357" t="s">
        <v>871</v>
      </c>
      <c r="AF105" s="357"/>
      <c r="AG105" s="357"/>
      <c r="AH105" s="357"/>
      <c r="AI105" s="357" t="s">
        <v>871</v>
      </c>
      <c r="AJ105" s="357"/>
      <c r="AK105" s="357"/>
      <c r="AL105" s="357"/>
      <c r="AM105" s="357">
        <v>17</v>
      </c>
      <c r="AN105" s="357"/>
      <c r="AO105" s="357"/>
      <c r="AP105" s="357"/>
      <c r="AQ105" s="363">
        <v>17</v>
      </c>
      <c r="AR105" s="364"/>
      <c r="AS105" s="364"/>
      <c r="AT105" s="365"/>
      <c r="AU105" s="817">
        <v>21</v>
      </c>
      <c r="AV105" s="818"/>
      <c r="AW105" s="818"/>
      <c r="AX105" s="819"/>
    </row>
    <row r="106" spans="1:60" ht="31.5" customHeight="1" x14ac:dyDescent="0.15">
      <c r="A106" s="488" t="s">
        <v>480</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354</v>
      </c>
      <c r="AF106" s="296"/>
      <c r="AG106" s="296"/>
      <c r="AH106" s="297"/>
      <c r="AI106" s="301" t="s">
        <v>360</v>
      </c>
      <c r="AJ106" s="296"/>
      <c r="AK106" s="296"/>
      <c r="AL106" s="297"/>
      <c r="AM106" s="301" t="s">
        <v>459</v>
      </c>
      <c r="AN106" s="296"/>
      <c r="AO106" s="296"/>
      <c r="AP106" s="297"/>
      <c r="AQ106" s="359" t="s">
        <v>481</v>
      </c>
      <c r="AR106" s="360"/>
      <c r="AS106" s="360"/>
      <c r="AT106" s="361"/>
      <c r="AU106" s="359" t="s">
        <v>521</v>
      </c>
      <c r="AV106" s="360"/>
      <c r="AW106" s="360"/>
      <c r="AX106" s="362"/>
    </row>
    <row r="107" spans="1:60" ht="34.5" customHeight="1" x14ac:dyDescent="0.15">
      <c r="A107" s="491"/>
      <c r="B107" s="492"/>
      <c r="C107" s="492"/>
      <c r="D107" s="492"/>
      <c r="E107" s="492"/>
      <c r="F107" s="493"/>
      <c r="G107" s="158" t="s">
        <v>913</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549</v>
      </c>
      <c r="AC107" s="472"/>
      <c r="AD107" s="473"/>
      <c r="AE107" s="357" t="s">
        <v>875</v>
      </c>
      <c r="AF107" s="357"/>
      <c r="AG107" s="357"/>
      <c r="AH107" s="357"/>
      <c r="AI107" s="357" t="s">
        <v>871</v>
      </c>
      <c r="AJ107" s="357"/>
      <c r="AK107" s="357"/>
      <c r="AL107" s="357"/>
      <c r="AM107" s="357">
        <v>14</v>
      </c>
      <c r="AN107" s="357"/>
      <c r="AO107" s="357"/>
      <c r="AP107" s="357"/>
      <c r="AQ107" s="363"/>
      <c r="AR107" s="364"/>
      <c r="AS107" s="364"/>
      <c r="AT107" s="365"/>
      <c r="AU107" s="363"/>
      <c r="AV107" s="364"/>
      <c r="AW107" s="364"/>
      <c r="AX107" s="365"/>
    </row>
    <row r="108" spans="1:60" ht="32.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t="s">
        <v>549</v>
      </c>
      <c r="AC108" s="406"/>
      <c r="AD108" s="407"/>
      <c r="AE108" s="357" t="s">
        <v>872</v>
      </c>
      <c r="AF108" s="357"/>
      <c r="AG108" s="357"/>
      <c r="AH108" s="357"/>
      <c r="AI108" s="357" t="s">
        <v>871</v>
      </c>
      <c r="AJ108" s="357"/>
      <c r="AK108" s="357"/>
      <c r="AL108" s="357"/>
      <c r="AM108" s="357">
        <v>14</v>
      </c>
      <c r="AN108" s="357"/>
      <c r="AO108" s="357"/>
      <c r="AP108" s="357"/>
      <c r="AQ108" s="363">
        <v>14</v>
      </c>
      <c r="AR108" s="364"/>
      <c r="AS108" s="364"/>
      <c r="AT108" s="365"/>
      <c r="AU108" s="817">
        <v>14</v>
      </c>
      <c r="AV108" s="818"/>
      <c r="AW108" s="818"/>
      <c r="AX108" s="819"/>
    </row>
    <row r="109" spans="1:60" ht="31.5" customHeight="1" x14ac:dyDescent="0.15">
      <c r="A109" s="488" t="s">
        <v>480</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354</v>
      </c>
      <c r="AF109" s="296"/>
      <c r="AG109" s="296"/>
      <c r="AH109" s="297"/>
      <c r="AI109" s="301" t="s">
        <v>360</v>
      </c>
      <c r="AJ109" s="296"/>
      <c r="AK109" s="296"/>
      <c r="AL109" s="297"/>
      <c r="AM109" s="301" t="s">
        <v>459</v>
      </c>
      <c r="AN109" s="296"/>
      <c r="AO109" s="296"/>
      <c r="AP109" s="297"/>
      <c r="AQ109" s="359" t="s">
        <v>481</v>
      </c>
      <c r="AR109" s="360"/>
      <c r="AS109" s="360"/>
      <c r="AT109" s="361"/>
      <c r="AU109" s="359" t="s">
        <v>521</v>
      </c>
      <c r="AV109" s="360"/>
      <c r="AW109" s="360"/>
      <c r="AX109" s="362"/>
    </row>
    <row r="110" spans="1:60" ht="41.25" customHeight="1" x14ac:dyDescent="0.15">
      <c r="A110" s="491"/>
      <c r="B110" s="492"/>
      <c r="C110" s="492"/>
      <c r="D110" s="492"/>
      <c r="E110" s="492"/>
      <c r="F110" s="493"/>
      <c r="G110" s="158" t="s">
        <v>915</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549</v>
      </c>
      <c r="AC110" s="472"/>
      <c r="AD110" s="473"/>
      <c r="AE110" s="357" t="s">
        <v>887</v>
      </c>
      <c r="AF110" s="357"/>
      <c r="AG110" s="357"/>
      <c r="AH110" s="357"/>
      <c r="AI110" s="357" t="s">
        <v>887</v>
      </c>
      <c r="AJ110" s="357"/>
      <c r="AK110" s="357"/>
      <c r="AL110" s="357"/>
      <c r="AM110" s="357">
        <v>45</v>
      </c>
      <c r="AN110" s="357"/>
      <c r="AO110" s="357"/>
      <c r="AP110" s="357"/>
      <c r="AQ110" s="363"/>
      <c r="AR110" s="364"/>
      <c r="AS110" s="364"/>
      <c r="AT110" s="365"/>
      <c r="AU110" s="363"/>
      <c r="AV110" s="364"/>
      <c r="AW110" s="364"/>
      <c r="AX110" s="365"/>
    </row>
    <row r="111" spans="1:60" ht="42.7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t="s">
        <v>549</v>
      </c>
      <c r="AC111" s="406"/>
      <c r="AD111" s="407"/>
      <c r="AE111" s="357" t="s">
        <v>887</v>
      </c>
      <c r="AF111" s="357"/>
      <c r="AG111" s="357"/>
      <c r="AH111" s="357"/>
      <c r="AI111" s="357" t="s">
        <v>887</v>
      </c>
      <c r="AJ111" s="357"/>
      <c r="AK111" s="357"/>
      <c r="AL111" s="357"/>
      <c r="AM111" s="357">
        <v>45</v>
      </c>
      <c r="AN111" s="357"/>
      <c r="AO111" s="357"/>
      <c r="AP111" s="357"/>
      <c r="AQ111" s="363">
        <v>30</v>
      </c>
      <c r="AR111" s="364"/>
      <c r="AS111" s="364"/>
      <c r="AT111" s="365"/>
      <c r="AU111" s="817">
        <v>33</v>
      </c>
      <c r="AV111" s="818"/>
      <c r="AW111" s="818"/>
      <c r="AX111" s="819"/>
    </row>
    <row r="112" spans="1:60" ht="31.5" customHeight="1" x14ac:dyDescent="0.15">
      <c r="A112" s="488" t="s">
        <v>480</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354</v>
      </c>
      <c r="AF112" s="296"/>
      <c r="AG112" s="296"/>
      <c r="AH112" s="297"/>
      <c r="AI112" s="301" t="s">
        <v>360</v>
      </c>
      <c r="AJ112" s="296"/>
      <c r="AK112" s="296"/>
      <c r="AL112" s="297"/>
      <c r="AM112" s="301" t="s">
        <v>459</v>
      </c>
      <c r="AN112" s="296"/>
      <c r="AO112" s="296"/>
      <c r="AP112" s="297"/>
      <c r="AQ112" s="359" t="s">
        <v>481</v>
      </c>
      <c r="AR112" s="360"/>
      <c r="AS112" s="360"/>
      <c r="AT112" s="361"/>
      <c r="AU112" s="359" t="s">
        <v>521</v>
      </c>
      <c r="AV112" s="360"/>
      <c r="AW112" s="360"/>
      <c r="AX112" s="362"/>
    </row>
    <row r="113" spans="1:50" ht="81" customHeight="1" x14ac:dyDescent="0.15">
      <c r="A113" s="491"/>
      <c r="B113" s="492"/>
      <c r="C113" s="492"/>
      <c r="D113" s="492"/>
      <c r="E113" s="492"/>
      <c r="F113" s="493"/>
      <c r="G113" s="158" t="s">
        <v>890</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549</v>
      </c>
      <c r="AC113" s="472"/>
      <c r="AD113" s="473"/>
      <c r="AE113" s="357">
        <v>2</v>
      </c>
      <c r="AF113" s="357"/>
      <c r="AG113" s="357"/>
      <c r="AH113" s="357"/>
      <c r="AI113" s="357">
        <v>3</v>
      </c>
      <c r="AJ113" s="357"/>
      <c r="AK113" s="357"/>
      <c r="AL113" s="357"/>
      <c r="AM113" s="357">
        <v>2</v>
      </c>
      <c r="AN113" s="357"/>
      <c r="AO113" s="357"/>
      <c r="AP113" s="357"/>
      <c r="AQ113" s="363"/>
      <c r="AR113" s="364"/>
      <c r="AS113" s="364"/>
      <c r="AT113" s="365"/>
      <c r="AU113" s="363"/>
      <c r="AV113" s="364"/>
      <c r="AW113" s="364"/>
      <c r="AX113" s="365"/>
    </row>
    <row r="114" spans="1:50" ht="72"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t="s">
        <v>549</v>
      </c>
      <c r="AC114" s="406"/>
      <c r="AD114" s="407"/>
      <c r="AE114" s="357">
        <v>2</v>
      </c>
      <c r="AF114" s="357"/>
      <c r="AG114" s="357"/>
      <c r="AH114" s="357"/>
      <c r="AI114" s="357">
        <v>3</v>
      </c>
      <c r="AJ114" s="357"/>
      <c r="AK114" s="357"/>
      <c r="AL114" s="357"/>
      <c r="AM114" s="357">
        <v>2</v>
      </c>
      <c r="AN114" s="357"/>
      <c r="AO114" s="357"/>
      <c r="AP114" s="357"/>
      <c r="AQ114" s="363">
        <v>14</v>
      </c>
      <c r="AR114" s="364"/>
      <c r="AS114" s="364"/>
      <c r="AT114" s="365"/>
      <c r="AU114" s="363">
        <v>9</v>
      </c>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354</v>
      </c>
      <c r="AF115" s="296"/>
      <c r="AG115" s="296"/>
      <c r="AH115" s="297"/>
      <c r="AI115" s="301" t="s">
        <v>360</v>
      </c>
      <c r="AJ115" s="296"/>
      <c r="AK115" s="296"/>
      <c r="AL115" s="297"/>
      <c r="AM115" s="301" t="s">
        <v>459</v>
      </c>
      <c r="AN115" s="296"/>
      <c r="AO115" s="296"/>
      <c r="AP115" s="297"/>
      <c r="AQ115" s="334" t="s">
        <v>522</v>
      </c>
      <c r="AR115" s="335"/>
      <c r="AS115" s="335"/>
      <c r="AT115" s="335"/>
      <c r="AU115" s="335"/>
      <c r="AV115" s="335"/>
      <c r="AW115" s="335"/>
      <c r="AX115" s="336"/>
    </row>
    <row r="116" spans="1:50" ht="23.25" customHeight="1" x14ac:dyDescent="0.15">
      <c r="A116" s="290"/>
      <c r="B116" s="291"/>
      <c r="C116" s="291"/>
      <c r="D116" s="291"/>
      <c r="E116" s="291"/>
      <c r="F116" s="292"/>
      <c r="G116" s="350" t="s">
        <v>897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551</v>
      </c>
      <c r="AC116" s="299"/>
      <c r="AD116" s="300"/>
      <c r="AE116" s="357" t="s">
        <v>891</v>
      </c>
      <c r="AF116" s="357"/>
      <c r="AG116" s="357"/>
      <c r="AH116" s="357"/>
      <c r="AI116" s="357" t="s">
        <v>887</v>
      </c>
      <c r="AJ116" s="357"/>
      <c r="AK116" s="357"/>
      <c r="AL116" s="357"/>
      <c r="AM116" s="357">
        <v>13</v>
      </c>
      <c r="AN116" s="357"/>
      <c r="AO116" s="357"/>
      <c r="AP116" s="357"/>
      <c r="AQ116" s="363">
        <v>10</v>
      </c>
      <c r="AR116" s="364"/>
      <c r="AS116" s="364"/>
      <c r="AT116" s="364"/>
      <c r="AU116" s="364"/>
      <c r="AV116" s="364"/>
      <c r="AW116" s="364"/>
      <c r="AX116" s="366"/>
    </row>
    <row r="117" spans="1:50" ht="28.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550</v>
      </c>
      <c r="AC117" s="341"/>
      <c r="AD117" s="342"/>
      <c r="AE117" s="304" t="s">
        <v>892</v>
      </c>
      <c r="AF117" s="304"/>
      <c r="AG117" s="304"/>
      <c r="AH117" s="304"/>
      <c r="AI117" s="304" t="s">
        <v>892</v>
      </c>
      <c r="AJ117" s="304"/>
      <c r="AK117" s="304"/>
      <c r="AL117" s="304"/>
      <c r="AM117" s="304" t="s">
        <v>893</v>
      </c>
      <c r="AN117" s="304"/>
      <c r="AO117" s="304"/>
      <c r="AP117" s="304"/>
      <c r="AQ117" s="304" t="s">
        <v>894</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354</v>
      </c>
      <c r="AF118" s="296"/>
      <c r="AG118" s="296"/>
      <c r="AH118" s="297"/>
      <c r="AI118" s="301" t="s">
        <v>360</v>
      </c>
      <c r="AJ118" s="296"/>
      <c r="AK118" s="296"/>
      <c r="AL118" s="297"/>
      <c r="AM118" s="301" t="s">
        <v>459</v>
      </c>
      <c r="AN118" s="296"/>
      <c r="AO118" s="296"/>
      <c r="AP118" s="297"/>
      <c r="AQ118" s="334" t="s">
        <v>522</v>
      </c>
      <c r="AR118" s="335"/>
      <c r="AS118" s="335"/>
      <c r="AT118" s="335"/>
      <c r="AU118" s="335"/>
      <c r="AV118" s="335"/>
      <c r="AW118" s="335"/>
      <c r="AX118" s="336"/>
    </row>
    <row r="119" spans="1:50" ht="23.25" customHeight="1" x14ac:dyDescent="0.15">
      <c r="A119" s="290"/>
      <c r="B119" s="291"/>
      <c r="C119" s="291"/>
      <c r="D119" s="291"/>
      <c r="E119" s="291"/>
      <c r="F119" s="292"/>
      <c r="G119" s="350" t="s">
        <v>910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553</v>
      </c>
      <c r="AC119" s="299"/>
      <c r="AD119" s="300"/>
      <c r="AE119" s="357" t="s">
        <v>871</v>
      </c>
      <c r="AF119" s="357"/>
      <c r="AG119" s="357"/>
      <c r="AH119" s="357"/>
      <c r="AI119" s="357" t="s">
        <v>871</v>
      </c>
      <c r="AJ119" s="357"/>
      <c r="AK119" s="357"/>
      <c r="AL119" s="357"/>
      <c r="AM119" s="357">
        <v>4</v>
      </c>
      <c r="AN119" s="357"/>
      <c r="AO119" s="357"/>
      <c r="AP119" s="357"/>
      <c r="AQ119" s="357">
        <v>21</v>
      </c>
      <c r="AR119" s="357"/>
      <c r="AS119" s="357"/>
      <c r="AT119" s="357"/>
      <c r="AU119" s="357"/>
      <c r="AV119" s="357"/>
      <c r="AW119" s="357"/>
      <c r="AX119" s="358"/>
    </row>
    <row r="120" spans="1:50" ht="36"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552</v>
      </c>
      <c r="AC120" s="341"/>
      <c r="AD120" s="342"/>
      <c r="AE120" s="304" t="s">
        <v>871</v>
      </c>
      <c r="AF120" s="304"/>
      <c r="AG120" s="304"/>
      <c r="AH120" s="304"/>
      <c r="AI120" s="304" t="s">
        <v>875</v>
      </c>
      <c r="AJ120" s="304"/>
      <c r="AK120" s="304"/>
      <c r="AL120" s="304"/>
      <c r="AM120" s="304" t="s">
        <v>895</v>
      </c>
      <c r="AN120" s="304"/>
      <c r="AO120" s="304"/>
      <c r="AP120" s="304"/>
      <c r="AQ120" s="304" t="s">
        <v>896</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354</v>
      </c>
      <c r="AF121" s="296"/>
      <c r="AG121" s="296"/>
      <c r="AH121" s="297"/>
      <c r="AI121" s="301" t="s">
        <v>360</v>
      </c>
      <c r="AJ121" s="296"/>
      <c r="AK121" s="296"/>
      <c r="AL121" s="297"/>
      <c r="AM121" s="301" t="s">
        <v>459</v>
      </c>
      <c r="AN121" s="296"/>
      <c r="AO121" s="296"/>
      <c r="AP121" s="297"/>
      <c r="AQ121" s="334" t="s">
        <v>522</v>
      </c>
      <c r="AR121" s="335"/>
      <c r="AS121" s="335"/>
      <c r="AT121" s="335"/>
      <c r="AU121" s="335"/>
      <c r="AV121" s="335"/>
      <c r="AW121" s="335"/>
      <c r="AX121" s="336"/>
    </row>
    <row r="122" spans="1:50" ht="23.25" customHeight="1" x14ac:dyDescent="0.15">
      <c r="A122" s="290"/>
      <c r="B122" s="291"/>
      <c r="C122" s="291"/>
      <c r="D122" s="291"/>
      <c r="E122" s="291"/>
      <c r="F122" s="292"/>
      <c r="G122" s="350" t="s">
        <v>898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t="s">
        <v>553</v>
      </c>
      <c r="AC122" s="299"/>
      <c r="AD122" s="300"/>
      <c r="AE122" s="357" t="s">
        <v>871</v>
      </c>
      <c r="AF122" s="357"/>
      <c r="AG122" s="357"/>
      <c r="AH122" s="357"/>
      <c r="AI122" s="357" t="s">
        <v>871</v>
      </c>
      <c r="AJ122" s="357"/>
      <c r="AK122" s="357"/>
      <c r="AL122" s="357"/>
      <c r="AM122" s="357">
        <v>12</v>
      </c>
      <c r="AN122" s="357"/>
      <c r="AO122" s="357"/>
      <c r="AP122" s="357"/>
      <c r="AQ122" s="357">
        <v>13</v>
      </c>
      <c r="AR122" s="357"/>
      <c r="AS122" s="357"/>
      <c r="AT122" s="357"/>
      <c r="AU122" s="357"/>
      <c r="AV122" s="357"/>
      <c r="AW122" s="357"/>
      <c r="AX122" s="358"/>
    </row>
    <row r="123" spans="1:50" ht="27"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552</v>
      </c>
      <c r="AC123" s="341"/>
      <c r="AD123" s="342"/>
      <c r="AE123" s="304" t="s">
        <v>871</v>
      </c>
      <c r="AF123" s="304"/>
      <c r="AG123" s="304"/>
      <c r="AH123" s="304"/>
      <c r="AI123" s="304" t="s">
        <v>871</v>
      </c>
      <c r="AJ123" s="304"/>
      <c r="AK123" s="304"/>
      <c r="AL123" s="304"/>
      <c r="AM123" s="304" t="s">
        <v>901</v>
      </c>
      <c r="AN123" s="304"/>
      <c r="AO123" s="304"/>
      <c r="AP123" s="304"/>
      <c r="AQ123" s="304" t="s">
        <v>902</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354</v>
      </c>
      <c r="AF124" s="296"/>
      <c r="AG124" s="296"/>
      <c r="AH124" s="297"/>
      <c r="AI124" s="301" t="s">
        <v>360</v>
      </c>
      <c r="AJ124" s="296"/>
      <c r="AK124" s="296"/>
      <c r="AL124" s="297"/>
      <c r="AM124" s="301" t="s">
        <v>459</v>
      </c>
      <c r="AN124" s="296"/>
      <c r="AO124" s="296"/>
      <c r="AP124" s="297"/>
      <c r="AQ124" s="334" t="s">
        <v>522</v>
      </c>
      <c r="AR124" s="335"/>
      <c r="AS124" s="335"/>
      <c r="AT124" s="335"/>
      <c r="AU124" s="335"/>
      <c r="AV124" s="335"/>
      <c r="AW124" s="335"/>
      <c r="AX124" s="336"/>
    </row>
    <row r="125" spans="1:50" ht="23.25" customHeight="1" x14ac:dyDescent="0.15">
      <c r="A125" s="290"/>
      <c r="B125" s="291"/>
      <c r="C125" s="291"/>
      <c r="D125" s="291"/>
      <c r="E125" s="291"/>
      <c r="F125" s="292"/>
      <c r="G125" s="350" t="s">
        <v>899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t="s">
        <v>553</v>
      </c>
      <c r="AC125" s="299"/>
      <c r="AD125" s="300"/>
      <c r="AE125" s="357" t="s">
        <v>871</v>
      </c>
      <c r="AF125" s="357"/>
      <c r="AG125" s="357"/>
      <c r="AH125" s="357"/>
      <c r="AI125" s="357" t="s">
        <v>871</v>
      </c>
      <c r="AJ125" s="357"/>
      <c r="AK125" s="357"/>
      <c r="AL125" s="357"/>
      <c r="AM125" s="357">
        <v>5</v>
      </c>
      <c r="AN125" s="357"/>
      <c r="AO125" s="357"/>
      <c r="AP125" s="357"/>
      <c r="AQ125" s="357">
        <v>5</v>
      </c>
      <c r="AR125" s="357"/>
      <c r="AS125" s="357"/>
      <c r="AT125" s="357"/>
      <c r="AU125" s="357"/>
      <c r="AV125" s="357"/>
      <c r="AW125" s="357"/>
      <c r="AX125" s="358"/>
    </row>
    <row r="126" spans="1:50" ht="28.5"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552</v>
      </c>
      <c r="AC126" s="341"/>
      <c r="AD126" s="342"/>
      <c r="AE126" s="304" t="s">
        <v>892</v>
      </c>
      <c r="AF126" s="304"/>
      <c r="AG126" s="304"/>
      <c r="AH126" s="304"/>
      <c r="AI126" s="304" t="s">
        <v>904</v>
      </c>
      <c r="AJ126" s="304"/>
      <c r="AK126" s="304"/>
      <c r="AL126" s="304"/>
      <c r="AM126" s="304" t="s">
        <v>903</v>
      </c>
      <c r="AN126" s="304"/>
      <c r="AO126" s="304"/>
      <c r="AP126" s="304"/>
      <c r="AQ126" s="304" t="s">
        <v>905</v>
      </c>
      <c r="AR126" s="304"/>
      <c r="AS126" s="304"/>
      <c r="AT126" s="304"/>
      <c r="AU126" s="304"/>
      <c r="AV126" s="304"/>
      <c r="AW126" s="304"/>
      <c r="AX126" s="305"/>
    </row>
    <row r="127" spans="1:50" ht="23.25"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354</v>
      </c>
      <c r="AF127" s="296"/>
      <c r="AG127" s="296"/>
      <c r="AH127" s="297"/>
      <c r="AI127" s="301" t="s">
        <v>360</v>
      </c>
      <c r="AJ127" s="296"/>
      <c r="AK127" s="296"/>
      <c r="AL127" s="297"/>
      <c r="AM127" s="301" t="s">
        <v>459</v>
      </c>
      <c r="AN127" s="296"/>
      <c r="AO127" s="296"/>
      <c r="AP127" s="297"/>
      <c r="AQ127" s="334" t="s">
        <v>522</v>
      </c>
      <c r="AR127" s="335"/>
      <c r="AS127" s="335"/>
      <c r="AT127" s="335"/>
      <c r="AU127" s="335"/>
      <c r="AV127" s="335"/>
      <c r="AW127" s="335"/>
      <c r="AX127" s="336"/>
    </row>
    <row r="128" spans="1:50" ht="23.25" customHeight="1" x14ac:dyDescent="0.15">
      <c r="A128" s="290"/>
      <c r="B128" s="291"/>
      <c r="C128" s="291"/>
      <c r="D128" s="291"/>
      <c r="E128" s="291"/>
      <c r="F128" s="292"/>
      <c r="G128" s="350" t="s">
        <v>900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t="s">
        <v>554</v>
      </c>
      <c r="AC128" s="299"/>
      <c r="AD128" s="300"/>
      <c r="AE128" s="357">
        <v>568</v>
      </c>
      <c r="AF128" s="357"/>
      <c r="AG128" s="357"/>
      <c r="AH128" s="357"/>
      <c r="AI128" s="357">
        <v>615</v>
      </c>
      <c r="AJ128" s="357"/>
      <c r="AK128" s="357"/>
      <c r="AL128" s="357"/>
      <c r="AM128" s="357">
        <v>775</v>
      </c>
      <c r="AN128" s="357"/>
      <c r="AO128" s="357"/>
      <c r="AP128" s="357"/>
      <c r="AQ128" s="357">
        <v>94</v>
      </c>
      <c r="AR128" s="357"/>
      <c r="AS128" s="357"/>
      <c r="AT128" s="357"/>
      <c r="AU128" s="357"/>
      <c r="AV128" s="357"/>
      <c r="AW128" s="357"/>
      <c r="AX128" s="358"/>
    </row>
    <row r="129" spans="1:50" ht="46.5"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552</v>
      </c>
      <c r="AC129" s="341"/>
      <c r="AD129" s="342"/>
      <c r="AE129" s="304" t="s">
        <v>906</v>
      </c>
      <c r="AF129" s="304"/>
      <c r="AG129" s="304"/>
      <c r="AH129" s="304"/>
      <c r="AI129" s="304" t="s">
        <v>907</v>
      </c>
      <c r="AJ129" s="304"/>
      <c r="AK129" s="304"/>
      <c r="AL129" s="304"/>
      <c r="AM129" s="304" t="s">
        <v>908</v>
      </c>
      <c r="AN129" s="304"/>
      <c r="AO129" s="304"/>
      <c r="AP129" s="304"/>
      <c r="AQ129" s="304" t="s">
        <v>909</v>
      </c>
      <c r="AR129" s="304"/>
      <c r="AS129" s="304"/>
      <c r="AT129" s="304"/>
      <c r="AU129" s="304"/>
      <c r="AV129" s="304"/>
      <c r="AW129" s="304"/>
      <c r="AX129" s="305"/>
    </row>
    <row r="130" spans="1:50" ht="45" customHeight="1" x14ac:dyDescent="0.15">
      <c r="A130" s="996" t="s">
        <v>366</v>
      </c>
      <c r="B130" s="994"/>
      <c r="C130" s="993" t="s">
        <v>363</v>
      </c>
      <c r="D130" s="994"/>
      <c r="E130" s="306" t="s">
        <v>396</v>
      </c>
      <c r="F130" s="307"/>
      <c r="G130" s="308" t="s">
        <v>555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395</v>
      </c>
      <c r="F131" s="237"/>
      <c r="G131" s="233" t="s">
        <v>556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364</v>
      </c>
      <c r="F132" s="311"/>
      <c r="G132" s="280" t="s">
        <v>375</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354</v>
      </c>
      <c r="AF132" s="263"/>
      <c r="AG132" s="263"/>
      <c r="AH132" s="263"/>
      <c r="AI132" s="263" t="s">
        <v>360</v>
      </c>
      <c r="AJ132" s="263"/>
      <c r="AK132" s="263"/>
      <c r="AL132" s="263"/>
      <c r="AM132" s="263" t="s">
        <v>459</v>
      </c>
      <c r="AN132" s="263"/>
      <c r="AO132" s="263"/>
      <c r="AP132" s="265"/>
      <c r="AQ132" s="265" t="s">
        <v>352</v>
      </c>
      <c r="AR132" s="266"/>
      <c r="AS132" s="266"/>
      <c r="AT132" s="267"/>
      <c r="AU132" s="277" t="s">
        <v>377</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353</v>
      </c>
      <c r="AT133" s="169"/>
      <c r="AU133" s="133">
        <v>31</v>
      </c>
      <c r="AV133" s="133"/>
      <c r="AW133" s="134" t="s">
        <v>300</v>
      </c>
      <c r="AX133" s="135"/>
    </row>
    <row r="134" spans="1:50" ht="51.75" customHeight="1" x14ac:dyDescent="0.15">
      <c r="A134" s="997"/>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7" t="s">
        <v>376</v>
      </c>
      <c r="Z134" s="128"/>
      <c r="AA134" s="129"/>
      <c r="AB134" s="279" t="s">
        <v>549</v>
      </c>
      <c r="AC134" s="219"/>
      <c r="AD134" s="219"/>
      <c r="AE134" s="264">
        <v>7</v>
      </c>
      <c r="AF134" s="101"/>
      <c r="AG134" s="101"/>
      <c r="AH134" s="101"/>
      <c r="AI134" s="264">
        <v>5</v>
      </c>
      <c r="AJ134" s="101"/>
      <c r="AK134" s="101"/>
      <c r="AL134" s="101"/>
      <c r="AM134" s="264">
        <v>63</v>
      </c>
      <c r="AN134" s="101"/>
      <c r="AO134" s="101"/>
      <c r="AP134" s="101"/>
      <c r="AQ134" s="264"/>
      <c r="AR134" s="101"/>
      <c r="AS134" s="101"/>
      <c r="AT134" s="101"/>
      <c r="AU134" s="264"/>
      <c r="AV134" s="101"/>
      <c r="AW134" s="101"/>
      <c r="AX134" s="220"/>
    </row>
    <row r="135" spans="1:50" ht="49.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549</v>
      </c>
      <c r="AC135" s="130"/>
      <c r="AD135" s="130"/>
      <c r="AE135" s="264">
        <v>6</v>
      </c>
      <c r="AF135" s="101"/>
      <c r="AG135" s="101"/>
      <c r="AH135" s="101"/>
      <c r="AI135" s="264">
        <v>6</v>
      </c>
      <c r="AJ135" s="101"/>
      <c r="AK135" s="101"/>
      <c r="AL135" s="101"/>
      <c r="AM135" s="264">
        <v>6</v>
      </c>
      <c r="AN135" s="101"/>
      <c r="AO135" s="101"/>
      <c r="AP135" s="101"/>
      <c r="AQ135" s="264"/>
      <c r="AR135" s="101"/>
      <c r="AS135" s="101"/>
      <c r="AT135" s="101"/>
      <c r="AU135" s="264"/>
      <c r="AV135" s="101"/>
      <c r="AW135" s="101"/>
      <c r="AX135" s="220"/>
    </row>
    <row r="136" spans="1:50" ht="18.75" customHeight="1" x14ac:dyDescent="0.15">
      <c r="A136" s="997"/>
      <c r="B136" s="250"/>
      <c r="C136" s="249"/>
      <c r="D136" s="250"/>
      <c r="E136" s="249"/>
      <c r="F136" s="312"/>
      <c r="G136" s="280" t="s">
        <v>375</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354</v>
      </c>
      <c r="AF136" s="263"/>
      <c r="AG136" s="263"/>
      <c r="AH136" s="263"/>
      <c r="AI136" s="263" t="s">
        <v>360</v>
      </c>
      <c r="AJ136" s="263"/>
      <c r="AK136" s="263"/>
      <c r="AL136" s="263"/>
      <c r="AM136" s="263" t="s">
        <v>459</v>
      </c>
      <c r="AN136" s="263"/>
      <c r="AO136" s="263"/>
      <c r="AP136" s="265"/>
      <c r="AQ136" s="265" t="s">
        <v>352</v>
      </c>
      <c r="AR136" s="266"/>
      <c r="AS136" s="266"/>
      <c r="AT136" s="267"/>
      <c r="AU136" s="277" t="s">
        <v>377</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353</v>
      </c>
      <c r="AT137" s="169"/>
      <c r="AU137" s="133">
        <v>31</v>
      </c>
      <c r="AV137" s="133"/>
      <c r="AW137" s="134" t="s">
        <v>300</v>
      </c>
      <c r="AX137" s="135"/>
    </row>
    <row r="138" spans="1:50" ht="48.75" customHeight="1" x14ac:dyDescent="0.15">
      <c r="A138" s="997"/>
      <c r="B138" s="250"/>
      <c r="C138" s="249"/>
      <c r="D138" s="250"/>
      <c r="E138" s="249"/>
      <c r="F138" s="312"/>
      <c r="G138" s="228" t="s">
        <v>558</v>
      </c>
      <c r="H138" s="158"/>
      <c r="I138" s="158"/>
      <c r="J138" s="158"/>
      <c r="K138" s="158"/>
      <c r="L138" s="158"/>
      <c r="M138" s="158"/>
      <c r="N138" s="158"/>
      <c r="O138" s="158"/>
      <c r="P138" s="158"/>
      <c r="Q138" s="158"/>
      <c r="R138" s="158"/>
      <c r="S138" s="158"/>
      <c r="T138" s="158"/>
      <c r="U138" s="158"/>
      <c r="V138" s="158"/>
      <c r="W138" s="158"/>
      <c r="X138" s="229"/>
      <c r="Y138" s="127" t="s">
        <v>376</v>
      </c>
      <c r="Z138" s="128"/>
      <c r="AA138" s="129"/>
      <c r="AB138" s="279" t="s">
        <v>549</v>
      </c>
      <c r="AC138" s="219"/>
      <c r="AD138" s="219"/>
      <c r="AE138" s="264">
        <v>8</v>
      </c>
      <c r="AF138" s="101"/>
      <c r="AG138" s="101"/>
      <c r="AH138" s="101"/>
      <c r="AI138" s="264">
        <v>7</v>
      </c>
      <c r="AJ138" s="101"/>
      <c r="AK138" s="101"/>
      <c r="AL138" s="101"/>
      <c r="AM138" s="264">
        <v>15</v>
      </c>
      <c r="AN138" s="101"/>
      <c r="AO138" s="101"/>
      <c r="AP138" s="101"/>
      <c r="AQ138" s="264"/>
      <c r="AR138" s="101"/>
      <c r="AS138" s="101"/>
      <c r="AT138" s="101"/>
      <c r="AU138" s="264"/>
      <c r="AV138" s="101"/>
      <c r="AW138" s="101"/>
      <c r="AX138" s="220"/>
    </row>
    <row r="139" spans="1:50" ht="48.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549</v>
      </c>
      <c r="AC139" s="130"/>
      <c r="AD139" s="130"/>
      <c r="AE139" s="264">
        <v>5</v>
      </c>
      <c r="AF139" s="101"/>
      <c r="AG139" s="101"/>
      <c r="AH139" s="101"/>
      <c r="AI139" s="264">
        <v>5</v>
      </c>
      <c r="AJ139" s="101"/>
      <c r="AK139" s="101"/>
      <c r="AL139" s="101"/>
      <c r="AM139" s="264">
        <v>5</v>
      </c>
      <c r="AN139" s="101"/>
      <c r="AO139" s="101"/>
      <c r="AP139" s="101"/>
      <c r="AQ139" s="264"/>
      <c r="AR139" s="101"/>
      <c r="AS139" s="101"/>
      <c r="AT139" s="101"/>
      <c r="AU139" s="264"/>
      <c r="AV139" s="101"/>
      <c r="AW139" s="101"/>
      <c r="AX139" s="220"/>
    </row>
    <row r="140" spans="1:50" ht="18.75" customHeight="1" x14ac:dyDescent="0.15">
      <c r="A140" s="997"/>
      <c r="B140" s="250"/>
      <c r="C140" s="249"/>
      <c r="D140" s="250"/>
      <c r="E140" s="249"/>
      <c r="F140" s="312"/>
      <c r="G140" s="280" t="s">
        <v>375</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354</v>
      </c>
      <c r="AF140" s="263"/>
      <c r="AG140" s="263"/>
      <c r="AH140" s="263"/>
      <c r="AI140" s="263" t="s">
        <v>360</v>
      </c>
      <c r="AJ140" s="263"/>
      <c r="AK140" s="263"/>
      <c r="AL140" s="263"/>
      <c r="AM140" s="263" t="s">
        <v>459</v>
      </c>
      <c r="AN140" s="263"/>
      <c r="AO140" s="263"/>
      <c r="AP140" s="265"/>
      <c r="AQ140" s="265" t="s">
        <v>352</v>
      </c>
      <c r="AR140" s="266"/>
      <c r="AS140" s="266"/>
      <c r="AT140" s="267"/>
      <c r="AU140" s="277" t="s">
        <v>377</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353</v>
      </c>
      <c r="AT141" s="169"/>
      <c r="AU141" s="133">
        <v>31</v>
      </c>
      <c r="AV141" s="133"/>
      <c r="AW141" s="134" t="s">
        <v>300</v>
      </c>
      <c r="AX141" s="135"/>
    </row>
    <row r="142" spans="1:50" ht="58.5" customHeight="1" x14ac:dyDescent="0.15">
      <c r="A142" s="997"/>
      <c r="B142" s="250"/>
      <c r="C142" s="249"/>
      <c r="D142" s="250"/>
      <c r="E142" s="249"/>
      <c r="F142" s="312"/>
      <c r="G142" s="228" t="s">
        <v>559</v>
      </c>
      <c r="H142" s="158"/>
      <c r="I142" s="158"/>
      <c r="J142" s="158"/>
      <c r="K142" s="158"/>
      <c r="L142" s="158"/>
      <c r="M142" s="158"/>
      <c r="N142" s="158"/>
      <c r="O142" s="158"/>
      <c r="P142" s="158"/>
      <c r="Q142" s="158"/>
      <c r="R142" s="158"/>
      <c r="S142" s="158"/>
      <c r="T142" s="158"/>
      <c r="U142" s="158"/>
      <c r="V142" s="158"/>
      <c r="W142" s="158"/>
      <c r="X142" s="229"/>
      <c r="Y142" s="127" t="s">
        <v>376</v>
      </c>
      <c r="Z142" s="128"/>
      <c r="AA142" s="129"/>
      <c r="AB142" s="279" t="s">
        <v>549</v>
      </c>
      <c r="AC142" s="219"/>
      <c r="AD142" s="219"/>
      <c r="AE142" s="264">
        <v>11</v>
      </c>
      <c r="AF142" s="101"/>
      <c r="AG142" s="101"/>
      <c r="AH142" s="101"/>
      <c r="AI142" s="264">
        <v>18</v>
      </c>
      <c r="AJ142" s="101"/>
      <c r="AK142" s="101"/>
      <c r="AL142" s="101"/>
      <c r="AM142" s="264">
        <v>14</v>
      </c>
      <c r="AN142" s="101"/>
      <c r="AO142" s="101"/>
      <c r="AP142" s="101"/>
      <c r="AQ142" s="264"/>
      <c r="AR142" s="101"/>
      <c r="AS142" s="101"/>
      <c r="AT142" s="101"/>
      <c r="AU142" s="264"/>
      <c r="AV142" s="101"/>
      <c r="AW142" s="101"/>
      <c r="AX142" s="220"/>
    </row>
    <row r="143" spans="1:50" ht="57"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549</v>
      </c>
      <c r="AC143" s="130"/>
      <c r="AD143" s="130"/>
      <c r="AE143" s="264" t="s">
        <v>540</v>
      </c>
      <c r="AF143" s="101"/>
      <c r="AG143" s="101"/>
      <c r="AH143" s="101"/>
      <c r="AI143" s="264" t="s">
        <v>540</v>
      </c>
      <c r="AJ143" s="101"/>
      <c r="AK143" s="101"/>
      <c r="AL143" s="101"/>
      <c r="AM143" s="264">
        <v>20</v>
      </c>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375</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354</v>
      </c>
      <c r="AF144" s="263"/>
      <c r="AG144" s="263"/>
      <c r="AH144" s="263"/>
      <c r="AI144" s="263" t="s">
        <v>360</v>
      </c>
      <c r="AJ144" s="263"/>
      <c r="AK144" s="263"/>
      <c r="AL144" s="263"/>
      <c r="AM144" s="263" t="s">
        <v>459</v>
      </c>
      <c r="AN144" s="263"/>
      <c r="AO144" s="263"/>
      <c r="AP144" s="265"/>
      <c r="AQ144" s="265" t="s">
        <v>352</v>
      </c>
      <c r="AR144" s="266"/>
      <c r="AS144" s="266"/>
      <c r="AT144" s="267"/>
      <c r="AU144" s="277" t="s">
        <v>377</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353</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376</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375</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354</v>
      </c>
      <c r="AF148" s="263"/>
      <c r="AG148" s="263"/>
      <c r="AH148" s="263"/>
      <c r="AI148" s="263" t="s">
        <v>360</v>
      </c>
      <c r="AJ148" s="263"/>
      <c r="AK148" s="263"/>
      <c r="AL148" s="263"/>
      <c r="AM148" s="263" t="s">
        <v>459</v>
      </c>
      <c r="AN148" s="263"/>
      <c r="AO148" s="263"/>
      <c r="AP148" s="265"/>
      <c r="AQ148" s="265" t="s">
        <v>352</v>
      </c>
      <c r="AR148" s="266"/>
      <c r="AS148" s="266"/>
      <c r="AT148" s="267"/>
      <c r="AU148" s="277" t="s">
        <v>377</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353</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376</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378</v>
      </c>
      <c r="H152" s="166"/>
      <c r="I152" s="166"/>
      <c r="J152" s="166"/>
      <c r="K152" s="166"/>
      <c r="L152" s="166"/>
      <c r="M152" s="166"/>
      <c r="N152" s="166"/>
      <c r="O152" s="166"/>
      <c r="P152" s="167"/>
      <c r="Q152" s="173" t="s">
        <v>463</v>
      </c>
      <c r="R152" s="166"/>
      <c r="S152" s="166"/>
      <c r="T152" s="166"/>
      <c r="U152" s="166"/>
      <c r="V152" s="166"/>
      <c r="W152" s="166"/>
      <c r="X152" s="166"/>
      <c r="Y152" s="166"/>
      <c r="Z152" s="166"/>
      <c r="AA152" s="166"/>
      <c r="AB152" s="285" t="s">
        <v>464</v>
      </c>
      <c r="AC152" s="166"/>
      <c r="AD152" s="167"/>
      <c r="AE152" s="173" t="s">
        <v>379</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380</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378</v>
      </c>
      <c r="H159" s="166"/>
      <c r="I159" s="166"/>
      <c r="J159" s="166"/>
      <c r="K159" s="166"/>
      <c r="L159" s="166"/>
      <c r="M159" s="166"/>
      <c r="N159" s="166"/>
      <c r="O159" s="166"/>
      <c r="P159" s="167"/>
      <c r="Q159" s="173" t="s">
        <v>463</v>
      </c>
      <c r="R159" s="166"/>
      <c r="S159" s="166"/>
      <c r="T159" s="166"/>
      <c r="U159" s="166"/>
      <c r="V159" s="166"/>
      <c r="W159" s="166"/>
      <c r="X159" s="166"/>
      <c r="Y159" s="166"/>
      <c r="Z159" s="166"/>
      <c r="AA159" s="166"/>
      <c r="AB159" s="285" t="s">
        <v>464</v>
      </c>
      <c r="AC159" s="166"/>
      <c r="AD159" s="167"/>
      <c r="AE159" s="271" t="s">
        <v>379</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380</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378</v>
      </c>
      <c r="H166" s="166"/>
      <c r="I166" s="166"/>
      <c r="J166" s="166"/>
      <c r="K166" s="166"/>
      <c r="L166" s="166"/>
      <c r="M166" s="166"/>
      <c r="N166" s="166"/>
      <c r="O166" s="166"/>
      <c r="P166" s="167"/>
      <c r="Q166" s="173" t="s">
        <v>463</v>
      </c>
      <c r="R166" s="166"/>
      <c r="S166" s="166"/>
      <c r="T166" s="166"/>
      <c r="U166" s="166"/>
      <c r="V166" s="166"/>
      <c r="W166" s="166"/>
      <c r="X166" s="166"/>
      <c r="Y166" s="166"/>
      <c r="Z166" s="166"/>
      <c r="AA166" s="166"/>
      <c r="AB166" s="285" t="s">
        <v>464</v>
      </c>
      <c r="AC166" s="166"/>
      <c r="AD166" s="167"/>
      <c r="AE166" s="271" t="s">
        <v>379</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380</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378</v>
      </c>
      <c r="H173" s="166"/>
      <c r="I173" s="166"/>
      <c r="J173" s="166"/>
      <c r="K173" s="166"/>
      <c r="L173" s="166"/>
      <c r="M173" s="166"/>
      <c r="N173" s="166"/>
      <c r="O173" s="166"/>
      <c r="P173" s="167"/>
      <c r="Q173" s="173" t="s">
        <v>463</v>
      </c>
      <c r="R173" s="166"/>
      <c r="S173" s="166"/>
      <c r="T173" s="166"/>
      <c r="U173" s="166"/>
      <c r="V173" s="166"/>
      <c r="W173" s="166"/>
      <c r="X173" s="166"/>
      <c r="Y173" s="166"/>
      <c r="Z173" s="166"/>
      <c r="AA173" s="166"/>
      <c r="AB173" s="285" t="s">
        <v>464</v>
      </c>
      <c r="AC173" s="166"/>
      <c r="AD173" s="167"/>
      <c r="AE173" s="271" t="s">
        <v>379</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380</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378</v>
      </c>
      <c r="H180" s="166"/>
      <c r="I180" s="166"/>
      <c r="J180" s="166"/>
      <c r="K180" s="166"/>
      <c r="L180" s="166"/>
      <c r="M180" s="166"/>
      <c r="N180" s="166"/>
      <c r="O180" s="166"/>
      <c r="P180" s="167"/>
      <c r="Q180" s="173" t="s">
        <v>463</v>
      </c>
      <c r="R180" s="166"/>
      <c r="S180" s="166"/>
      <c r="T180" s="166"/>
      <c r="U180" s="166"/>
      <c r="V180" s="166"/>
      <c r="W180" s="166"/>
      <c r="X180" s="166"/>
      <c r="Y180" s="166"/>
      <c r="Z180" s="166"/>
      <c r="AA180" s="166"/>
      <c r="AB180" s="285" t="s">
        <v>464</v>
      </c>
      <c r="AC180" s="166"/>
      <c r="AD180" s="167"/>
      <c r="AE180" s="271" t="s">
        <v>379</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380</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422</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364</v>
      </c>
      <c r="F192" s="311"/>
      <c r="G192" s="280" t="s">
        <v>375</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354</v>
      </c>
      <c r="AF192" s="263"/>
      <c r="AG192" s="263"/>
      <c r="AH192" s="263"/>
      <c r="AI192" s="263" t="s">
        <v>360</v>
      </c>
      <c r="AJ192" s="263"/>
      <c r="AK192" s="263"/>
      <c r="AL192" s="263"/>
      <c r="AM192" s="263" t="s">
        <v>459</v>
      </c>
      <c r="AN192" s="263"/>
      <c r="AO192" s="263"/>
      <c r="AP192" s="265"/>
      <c r="AQ192" s="265" t="s">
        <v>352</v>
      </c>
      <c r="AR192" s="266"/>
      <c r="AS192" s="266"/>
      <c r="AT192" s="267"/>
      <c r="AU192" s="277" t="s">
        <v>377</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353</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376</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375</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354</v>
      </c>
      <c r="AF196" s="263"/>
      <c r="AG196" s="263"/>
      <c r="AH196" s="263"/>
      <c r="AI196" s="263" t="s">
        <v>360</v>
      </c>
      <c r="AJ196" s="263"/>
      <c r="AK196" s="263"/>
      <c r="AL196" s="263"/>
      <c r="AM196" s="263" t="s">
        <v>459</v>
      </c>
      <c r="AN196" s="263"/>
      <c r="AO196" s="263"/>
      <c r="AP196" s="265"/>
      <c r="AQ196" s="265" t="s">
        <v>352</v>
      </c>
      <c r="AR196" s="266"/>
      <c r="AS196" s="266"/>
      <c r="AT196" s="267"/>
      <c r="AU196" s="277" t="s">
        <v>377</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353</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376</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375</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354</v>
      </c>
      <c r="AF200" s="263"/>
      <c r="AG200" s="263"/>
      <c r="AH200" s="263"/>
      <c r="AI200" s="263" t="s">
        <v>360</v>
      </c>
      <c r="AJ200" s="263"/>
      <c r="AK200" s="263"/>
      <c r="AL200" s="263"/>
      <c r="AM200" s="263" t="s">
        <v>459</v>
      </c>
      <c r="AN200" s="263"/>
      <c r="AO200" s="263"/>
      <c r="AP200" s="265"/>
      <c r="AQ200" s="265" t="s">
        <v>352</v>
      </c>
      <c r="AR200" s="266"/>
      <c r="AS200" s="266"/>
      <c r="AT200" s="267"/>
      <c r="AU200" s="277" t="s">
        <v>377</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353</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376</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375</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354</v>
      </c>
      <c r="AF204" s="263"/>
      <c r="AG204" s="263"/>
      <c r="AH204" s="263"/>
      <c r="AI204" s="263" t="s">
        <v>360</v>
      </c>
      <c r="AJ204" s="263"/>
      <c r="AK204" s="263"/>
      <c r="AL204" s="263"/>
      <c r="AM204" s="263" t="s">
        <v>459</v>
      </c>
      <c r="AN204" s="263"/>
      <c r="AO204" s="263"/>
      <c r="AP204" s="265"/>
      <c r="AQ204" s="265" t="s">
        <v>352</v>
      </c>
      <c r="AR204" s="266"/>
      <c r="AS204" s="266"/>
      <c r="AT204" s="267"/>
      <c r="AU204" s="277" t="s">
        <v>377</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353</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376</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375</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354</v>
      </c>
      <c r="AF208" s="263"/>
      <c r="AG208" s="263"/>
      <c r="AH208" s="263"/>
      <c r="AI208" s="263" t="s">
        <v>360</v>
      </c>
      <c r="AJ208" s="263"/>
      <c r="AK208" s="263"/>
      <c r="AL208" s="263"/>
      <c r="AM208" s="263" t="s">
        <v>459</v>
      </c>
      <c r="AN208" s="263"/>
      <c r="AO208" s="263"/>
      <c r="AP208" s="265"/>
      <c r="AQ208" s="265" t="s">
        <v>352</v>
      </c>
      <c r="AR208" s="266"/>
      <c r="AS208" s="266"/>
      <c r="AT208" s="267"/>
      <c r="AU208" s="277" t="s">
        <v>377</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353</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376</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378</v>
      </c>
      <c r="H212" s="166"/>
      <c r="I212" s="166"/>
      <c r="J212" s="166"/>
      <c r="K212" s="166"/>
      <c r="L212" s="166"/>
      <c r="M212" s="166"/>
      <c r="N212" s="166"/>
      <c r="O212" s="166"/>
      <c r="P212" s="167"/>
      <c r="Q212" s="173" t="s">
        <v>463</v>
      </c>
      <c r="R212" s="166"/>
      <c r="S212" s="166"/>
      <c r="T212" s="166"/>
      <c r="U212" s="166"/>
      <c r="V212" s="166"/>
      <c r="W212" s="166"/>
      <c r="X212" s="166"/>
      <c r="Y212" s="166"/>
      <c r="Z212" s="166"/>
      <c r="AA212" s="166"/>
      <c r="AB212" s="285" t="s">
        <v>464</v>
      </c>
      <c r="AC212" s="166"/>
      <c r="AD212" s="167"/>
      <c r="AE212" s="173" t="s">
        <v>379</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380</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378</v>
      </c>
      <c r="H219" s="166"/>
      <c r="I219" s="166"/>
      <c r="J219" s="166"/>
      <c r="K219" s="166"/>
      <c r="L219" s="166"/>
      <c r="M219" s="166"/>
      <c r="N219" s="166"/>
      <c r="O219" s="166"/>
      <c r="P219" s="167"/>
      <c r="Q219" s="173" t="s">
        <v>463</v>
      </c>
      <c r="R219" s="166"/>
      <c r="S219" s="166"/>
      <c r="T219" s="166"/>
      <c r="U219" s="166"/>
      <c r="V219" s="166"/>
      <c r="W219" s="166"/>
      <c r="X219" s="166"/>
      <c r="Y219" s="166"/>
      <c r="Z219" s="166"/>
      <c r="AA219" s="166"/>
      <c r="AB219" s="285" t="s">
        <v>464</v>
      </c>
      <c r="AC219" s="166"/>
      <c r="AD219" s="167"/>
      <c r="AE219" s="271" t="s">
        <v>379</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380</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378</v>
      </c>
      <c r="H226" s="166"/>
      <c r="I226" s="166"/>
      <c r="J226" s="166"/>
      <c r="K226" s="166"/>
      <c r="L226" s="166"/>
      <c r="M226" s="166"/>
      <c r="N226" s="166"/>
      <c r="O226" s="166"/>
      <c r="P226" s="167"/>
      <c r="Q226" s="173" t="s">
        <v>463</v>
      </c>
      <c r="R226" s="166"/>
      <c r="S226" s="166"/>
      <c r="T226" s="166"/>
      <c r="U226" s="166"/>
      <c r="V226" s="166"/>
      <c r="W226" s="166"/>
      <c r="X226" s="166"/>
      <c r="Y226" s="166"/>
      <c r="Z226" s="166"/>
      <c r="AA226" s="166"/>
      <c r="AB226" s="285" t="s">
        <v>464</v>
      </c>
      <c r="AC226" s="166"/>
      <c r="AD226" s="167"/>
      <c r="AE226" s="271" t="s">
        <v>379</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380</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378</v>
      </c>
      <c r="H233" s="166"/>
      <c r="I233" s="166"/>
      <c r="J233" s="166"/>
      <c r="K233" s="166"/>
      <c r="L233" s="166"/>
      <c r="M233" s="166"/>
      <c r="N233" s="166"/>
      <c r="O233" s="166"/>
      <c r="P233" s="167"/>
      <c r="Q233" s="173" t="s">
        <v>463</v>
      </c>
      <c r="R233" s="166"/>
      <c r="S233" s="166"/>
      <c r="T233" s="166"/>
      <c r="U233" s="166"/>
      <c r="V233" s="166"/>
      <c r="W233" s="166"/>
      <c r="X233" s="166"/>
      <c r="Y233" s="166"/>
      <c r="Z233" s="166"/>
      <c r="AA233" s="166"/>
      <c r="AB233" s="285" t="s">
        <v>464</v>
      </c>
      <c r="AC233" s="166"/>
      <c r="AD233" s="167"/>
      <c r="AE233" s="271" t="s">
        <v>379</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380</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378</v>
      </c>
      <c r="H240" s="166"/>
      <c r="I240" s="166"/>
      <c r="J240" s="166"/>
      <c r="K240" s="166"/>
      <c r="L240" s="166"/>
      <c r="M240" s="166"/>
      <c r="N240" s="166"/>
      <c r="O240" s="166"/>
      <c r="P240" s="167"/>
      <c r="Q240" s="173" t="s">
        <v>463</v>
      </c>
      <c r="R240" s="166"/>
      <c r="S240" s="166"/>
      <c r="T240" s="166"/>
      <c r="U240" s="166"/>
      <c r="V240" s="166"/>
      <c r="W240" s="166"/>
      <c r="X240" s="166"/>
      <c r="Y240" s="166"/>
      <c r="Z240" s="166"/>
      <c r="AA240" s="166"/>
      <c r="AB240" s="285" t="s">
        <v>464</v>
      </c>
      <c r="AC240" s="166"/>
      <c r="AD240" s="167"/>
      <c r="AE240" s="271" t="s">
        <v>379</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380</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422</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364</v>
      </c>
      <c r="F252" s="311"/>
      <c r="G252" s="280" t="s">
        <v>375</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354</v>
      </c>
      <c r="AF252" s="263"/>
      <c r="AG252" s="263"/>
      <c r="AH252" s="263"/>
      <c r="AI252" s="263" t="s">
        <v>360</v>
      </c>
      <c r="AJ252" s="263"/>
      <c r="AK252" s="263"/>
      <c r="AL252" s="263"/>
      <c r="AM252" s="263" t="s">
        <v>459</v>
      </c>
      <c r="AN252" s="263"/>
      <c r="AO252" s="263"/>
      <c r="AP252" s="265"/>
      <c r="AQ252" s="265" t="s">
        <v>352</v>
      </c>
      <c r="AR252" s="266"/>
      <c r="AS252" s="266"/>
      <c r="AT252" s="267"/>
      <c r="AU252" s="277" t="s">
        <v>377</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353</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376</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375</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354</v>
      </c>
      <c r="AF256" s="263"/>
      <c r="AG256" s="263"/>
      <c r="AH256" s="263"/>
      <c r="AI256" s="263" t="s">
        <v>360</v>
      </c>
      <c r="AJ256" s="263"/>
      <c r="AK256" s="263"/>
      <c r="AL256" s="263"/>
      <c r="AM256" s="263" t="s">
        <v>459</v>
      </c>
      <c r="AN256" s="263"/>
      <c r="AO256" s="263"/>
      <c r="AP256" s="265"/>
      <c r="AQ256" s="265" t="s">
        <v>352</v>
      </c>
      <c r="AR256" s="266"/>
      <c r="AS256" s="266"/>
      <c r="AT256" s="267"/>
      <c r="AU256" s="277" t="s">
        <v>377</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353</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376</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375</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354</v>
      </c>
      <c r="AF260" s="263"/>
      <c r="AG260" s="263"/>
      <c r="AH260" s="263"/>
      <c r="AI260" s="263" t="s">
        <v>360</v>
      </c>
      <c r="AJ260" s="263"/>
      <c r="AK260" s="263"/>
      <c r="AL260" s="263"/>
      <c r="AM260" s="263" t="s">
        <v>459</v>
      </c>
      <c r="AN260" s="263"/>
      <c r="AO260" s="263"/>
      <c r="AP260" s="265"/>
      <c r="AQ260" s="265" t="s">
        <v>352</v>
      </c>
      <c r="AR260" s="266"/>
      <c r="AS260" s="266"/>
      <c r="AT260" s="267"/>
      <c r="AU260" s="277" t="s">
        <v>377</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353</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376</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375</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354</v>
      </c>
      <c r="AF264" s="178"/>
      <c r="AG264" s="178"/>
      <c r="AH264" s="178"/>
      <c r="AI264" s="178" t="s">
        <v>360</v>
      </c>
      <c r="AJ264" s="178"/>
      <c r="AK264" s="178"/>
      <c r="AL264" s="178"/>
      <c r="AM264" s="178" t="s">
        <v>459</v>
      </c>
      <c r="AN264" s="178"/>
      <c r="AO264" s="178"/>
      <c r="AP264" s="173"/>
      <c r="AQ264" s="173" t="s">
        <v>352</v>
      </c>
      <c r="AR264" s="166"/>
      <c r="AS264" s="166"/>
      <c r="AT264" s="167"/>
      <c r="AU264" s="131" t="s">
        <v>377</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353</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376</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375</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354</v>
      </c>
      <c r="AF268" s="263"/>
      <c r="AG268" s="263"/>
      <c r="AH268" s="263"/>
      <c r="AI268" s="263" t="s">
        <v>360</v>
      </c>
      <c r="AJ268" s="263"/>
      <c r="AK268" s="263"/>
      <c r="AL268" s="263"/>
      <c r="AM268" s="263" t="s">
        <v>459</v>
      </c>
      <c r="AN268" s="263"/>
      <c r="AO268" s="263"/>
      <c r="AP268" s="265"/>
      <c r="AQ268" s="265" t="s">
        <v>352</v>
      </c>
      <c r="AR268" s="266"/>
      <c r="AS268" s="266"/>
      <c r="AT268" s="267"/>
      <c r="AU268" s="277" t="s">
        <v>377</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353</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376</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378</v>
      </c>
      <c r="H272" s="166"/>
      <c r="I272" s="166"/>
      <c r="J272" s="166"/>
      <c r="K272" s="166"/>
      <c r="L272" s="166"/>
      <c r="M272" s="166"/>
      <c r="N272" s="166"/>
      <c r="O272" s="166"/>
      <c r="P272" s="167"/>
      <c r="Q272" s="173" t="s">
        <v>463</v>
      </c>
      <c r="R272" s="166"/>
      <c r="S272" s="166"/>
      <c r="T272" s="166"/>
      <c r="U272" s="166"/>
      <c r="V272" s="166"/>
      <c r="W272" s="166"/>
      <c r="X272" s="166"/>
      <c r="Y272" s="166"/>
      <c r="Z272" s="166"/>
      <c r="AA272" s="166"/>
      <c r="AB272" s="285" t="s">
        <v>464</v>
      </c>
      <c r="AC272" s="166"/>
      <c r="AD272" s="167"/>
      <c r="AE272" s="173" t="s">
        <v>379</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380</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378</v>
      </c>
      <c r="H279" s="166"/>
      <c r="I279" s="166"/>
      <c r="J279" s="166"/>
      <c r="K279" s="166"/>
      <c r="L279" s="166"/>
      <c r="M279" s="166"/>
      <c r="N279" s="166"/>
      <c r="O279" s="166"/>
      <c r="P279" s="167"/>
      <c r="Q279" s="173" t="s">
        <v>463</v>
      </c>
      <c r="R279" s="166"/>
      <c r="S279" s="166"/>
      <c r="T279" s="166"/>
      <c r="U279" s="166"/>
      <c r="V279" s="166"/>
      <c r="W279" s="166"/>
      <c r="X279" s="166"/>
      <c r="Y279" s="166"/>
      <c r="Z279" s="166"/>
      <c r="AA279" s="166"/>
      <c r="AB279" s="285" t="s">
        <v>464</v>
      </c>
      <c r="AC279" s="166"/>
      <c r="AD279" s="167"/>
      <c r="AE279" s="271" t="s">
        <v>379</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380</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378</v>
      </c>
      <c r="H286" s="166"/>
      <c r="I286" s="166"/>
      <c r="J286" s="166"/>
      <c r="K286" s="166"/>
      <c r="L286" s="166"/>
      <c r="M286" s="166"/>
      <c r="N286" s="166"/>
      <c r="O286" s="166"/>
      <c r="P286" s="167"/>
      <c r="Q286" s="173" t="s">
        <v>463</v>
      </c>
      <c r="R286" s="166"/>
      <c r="S286" s="166"/>
      <c r="T286" s="166"/>
      <c r="U286" s="166"/>
      <c r="V286" s="166"/>
      <c r="W286" s="166"/>
      <c r="X286" s="166"/>
      <c r="Y286" s="166"/>
      <c r="Z286" s="166"/>
      <c r="AA286" s="166"/>
      <c r="AB286" s="285" t="s">
        <v>464</v>
      </c>
      <c r="AC286" s="166"/>
      <c r="AD286" s="167"/>
      <c r="AE286" s="271" t="s">
        <v>379</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380</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378</v>
      </c>
      <c r="H293" s="166"/>
      <c r="I293" s="166"/>
      <c r="J293" s="166"/>
      <c r="K293" s="166"/>
      <c r="L293" s="166"/>
      <c r="M293" s="166"/>
      <c r="N293" s="166"/>
      <c r="O293" s="166"/>
      <c r="P293" s="167"/>
      <c r="Q293" s="173" t="s">
        <v>463</v>
      </c>
      <c r="R293" s="166"/>
      <c r="S293" s="166"/>
      <c r="T293" s="166"/>
      <c r="U293" s="166"/>
      <c r="V293" s="166"/>
      <c r="W293" s="166"/>
      <c r="X293" s="166"/>
      <c r="Y293" s="166"/>
      <c r="Z293" s="166"/>
      <c r="AA293" s="166"/>
      <c r="AB293" s="285" t="s">
        <v>464</v>
      </c>
      <c r="AC293" s="166"/>
      <c r="AD293" s="167"/>
      <c r="AE293" s="271" t="s">
        <v>379</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380</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378</v>
      </c>
      <c r="H300" s="166"/>
      <c r="I300" s="166"/>
      <c r="J300" s="166"/>
      <c r="K300" s="166"/>
      <c r="L300" s="166"/>
      <c r="M300" s="166"/>
      <c r="N300" s="166"/>
      <c r="O300" s="166"/>
      <c r="P300" s="167"/>
      <c r="Q300" s="173" t="s">
        <v>463</v>
      </c>
      <c r="R300" s="166"/>
      <c r="S300" s="166"/>
      <c r="T300" s="166"/>
      <c r="U300" s="166"/>
      <c r="V300" s="166"/>
      <c r="W300" s="166"/>
      <c r="X300" s="166"/>
      <c r="Y300" s="166"/>
      <c r="Z300" s="166"/>
      <c r="AA300" s="166"/>
      <c r="AB300" s="285" t="s">
        <v>464</v>
      </c>
      <c r="AC300" s="166"/>
      <c r="AD300" s="167"/>
      <c r="AE300" s="271" t="s">
        <v>379</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380</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422</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364</v>
      </c>
      <c r="F312" s="311"/>
      <c r="G312" s="280" t="s">
        <v>375</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354</v>
      </c>
      <c r="AF312" s="263"/>
      <c r="AG312" s="263"/>
      <c r="AH312" s="263"/>
      <c r="AI312" s="263" t="s">
        <v>360</v>
      </c>
      <c r="AJ312" s="263"/>
      <c r="AK312" s="263"/>
      <c r="AL312" s="263"/>
      <c r="AM312" s="263" t="s">
        <v>459</v>
      </c>
      <c r="AN312" s="263"/>
      <c r="AO312" s="263"/>
      <c r="AP312" s="265"/>
      <c r="AQ312" s="265" t="s">
        <v>352</v>
      </c>
      <c r="AR312" s="266"/>
      <c r="AS312" s="266"/>
      <c r="AT312" s="267"/>
      <c r="AU312" s="277" t="s">
        <v>377</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353</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376</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375</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354</v>
      </c>
      <c r="AF316" s="263"/>
      <c r="AG316" s="263"/>
      <c r="AH316" s="263"/>
      <c r="AI316" s="263" t="s">
        <v>360</v>
      </c>
      <c r="AJ316" s="263"/>
      <c r="AK316" s="263"/>
      <c r="AL316" s="263"/>
      <c r="AM316" s="263" t="s">
        <v>459</v>
      </c>
      <c r="AN316" s="263"/>
      <c r="AO316" s="263"/>
      <c r="AP316" s="265"/>
      <c r="AQ316" s="265" t="s">
        <v>352</v>
      </c>
      <c r="AR316" s="266"/>
      <c r="AS316" s="266"/>
      <c r="AT316" s="267"/>
      <c r="AU316" s="277" t="s">
        <v>377</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353</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376</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375</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354</v>
      </c>
      <c r="AF320" s="263"/>
      <c r="AG320" s="263"/>
      <c r="AH320" s="263"/>
      <c r="AI320" s="263" t="s">
        <v>360</v>
      </c>
      <c r="AJ320" s="263"/>
      <c r="AK320" s="263"/>
      <c r="AL320" s="263"/>
      <c r="AM320" s="263" t="s">
        <v>459</v>
      </c>
      <c r="AN320" s="263"/>
      <c r="AO320" s="263"/>
      <c r="AP320" s="265"/>
      <c r="AQ320" s="265" t="s">
        <v>352</v>
      </c>
      <c r="AR320" s="266"/>
      <c r="AS320" s="266"/>
      <c r="AT320" s="267"/>
      <c r="AU320" s="277" t="s">
        <v>377</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353</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376</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375</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354</v>
      </c>
      <c r="AF324" s="263"/>
      <c r="AG324" s="263"/>
      <c r="AH324" s="263"/>
      <c r="AI324" s="263" t="s">
        <v>360</v>
      </c>
      <c r="AJ324" s="263"/>
      <c r="AK324" s="263"/>
      <c r="AL324" s="263"/>
      <c r="AM324" s="263" t="s">
        <v>459</v>
      </c>
      <c r="AN324" s="263"/>
      <c r="AO324" s="263"/>
      <c r="AP324" s="265"/>
      <c r="AQ324" s="265" t="s">
        <v>352</v>
      </c>
      <c r="AR324" s="266"/>
      <c r="AS324" s="266"/>
      <c r="AT324" s="267"/>
      <c r="AU324" s="277" t="s">
        <v>377</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353</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376</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375</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354</v>
      </c>
      <c r="AF328" s="263"/>
      <c r="AG328" s="263"/>
      <c r="AH328" s="263"/>
      <c r="AI328" s="263" t="s">
        <v>360</v>
      </c>
      <c r="AJ328" s="263"/>
      <c r="AK328" s="263"/>
      <c r="AL328" s="263"/>
      <c r="AM328" s="263" t="s">
        <v>459</v>
      </c>
      <c r="AN328" s="263"/>
      <c r="AO328" s="263"/>
      <c r="AP328" s="265"/>
      <c r="AQ328" s="265" t="s">
        <v>352</v>
      </c>
      <c r="AR328" s="266"/>
      <c r="AS328" s="266"/>
      <c r="AT328" s="267"/>
      <c r="AU328" s="277" t="s">
        <v>377</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353</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376</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378</v>
      </c>
      <c r="H332" s="166"/>
      <c r="I332" s="166"/>
      <c r="J332" s="166"/>
      <c r="K332" s="166"/>
      <c r="L332" s="166"/>
      <c r="M332" s="166"/>
      <c r="N332" s="166"/>
      <c r="O332" s="166"/>
      <c r="P332" s="167"/>
      <c r="Q332" s="173" t="s">
        <v>463</v>
      </c>
      <c r="R332" s="166"/>
      <c r="S332" s="166"/>
      <c r="T332" s="166"/>
      <c r="U332" s="166"/>
      <c r="V332" s="166"/>
      <c r="W332" s="166"/>
      <c r="X332" s="166"/>
      <c r="Y332" s="166"/>
      <c r="Z332" s="166"/>
      <c r="AA332" s="166"/>
      <c r="AB332" s="285" t="s">
        <v>464</v>
      </c>
      <c r="AC332" s="166"/>
      <c r="AD332" s="167"/>
      <c r="AE332" s="173" t="s">
        <v>379</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380</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378</v>
      </c>
      <c r="H339" s="166"/>
      <c r="I339" s="166"/>
      <c r="J339" s="166"/>
      <c r="K339" s="166"/>
      <c r="L339" s="166"/>
      <c r="M339" s="166"/>
      <c r="N339" s="166"/>
      <c r="O339" s="166"/>
      <c r="P339" s="167"/>
      <c r="Q339" s="173" t="s">
        <v>463</v>
      </c>
      <c r="R339" s="166"/>
      <c r="S339" s="166"/>
      <c r="T339" s="166"/>
      <c r="U339" s="166"/>
      <c r="V339" s="166"/>
      <c r="W339" s="166"/>
      <c r="X339" s="166"/>
      <c r="Y339" s="166"/>
      <c r="Z339" s="166"/>
      <c r="AA339" s="166"/>
      <c r="AB339" s="285" t="s">
        <v>464</v>
      </c>
      <c r="AC339" s="166"/>
      <c r="AD339" s="167"/>
      <c r="AE339" s="271" t="s">
        <v>379</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380</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378</v>
      </c>
      <c r="H346" s="166"/>
      <c r="I346" s="166"/>
      <c r="J346" s="166"/>
      <c r="K346" s="166"/>
      <c r="L346" s="166"/>
      <c r="M346" s="166"/>
      <c r="N346" s="166"/>
      <c r="O346" s="166"/>
      <c r="P346" s="167"/>
      <c r="Q346" s="173" t="s">
        <v>463</v>
      </c>
      <c r="R346" s="166"/>
      <c r="S346" s="166"/>
      <c r="T346" s="166"/>
      <c r="U346" s="166"/>
      <c r="V346" s="166"/>
      <c r="W346" s="166"/>
      <c r="X346" s="166"/>
      <c r="Y346" s="166"/>
      <c r="Z346" s="166"/>
      <c r="AA346" s="166"/>
      <c r="AB346" s="285" t="s">
        <v>464</v>
      </c>
      <c r="AC346" s="166"/>
      <c r="AD346" s="167"/>
      <c r="AE346" s="271" t="s">
        <v>379</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380</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378</v>
      </c>
      <c r="H353" s="166"/>
      <c r="I353" s="166"/>
      <c r="J353" s="166"/>
      <c r="K353" s="166"/>
      <c r="L353" s="166"/>
      <c r="M353" s="166"/>
      <c r="N353" s="166"/>
      <c r="O353" s="166"/>
      <c r="P353" s="167"/>
      <c r="Q353" s="173" t="s">
        <v>463</v>
      </c>
      <c r="R353" s="166"/>
      <c r="S353" s="166"/>
      <c r="T353" s="166"/>
      <c r="U353" s="166"/>
      <c r="V353" s="166"/>
      <c r="W353" s="166"/>
      <c r="X353" s="166"/>
      <c r="Y353" s="166"/>
      <c r="Z353" s="166"/>
      <c r="AA353" s="166"/>
      <c r="AB353" s="285" t="s">
        <v>464</v>
      </c>
      <c r="AC353" s="166"/>
      <c r="AD353" s="167"/>
      <c r="AE353" s="271" t="s">
        <v>379</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380</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378</v>
      </c>
      <c r="H360" s="166"/>
      <c r="I360" s="166"/>
      <c r="J360" s="166"/>
      <c r="K360" s="166"/>
      <c r="L360" s="166"/>
      <c r="M360" s="166"/>
      <c r="N360" s="166"/>
      <c r="O360" s="166"/>
      <c r="P360" s="167"/>
      <c r="Q360" s="173" t="s">
        <v>463</v>
      </c>
      <c r="R360" s="166"/>
      <c r="S360" s="166"/>
      <c r="T360" s="166"/>
      <c r="U360" s="166"/>
      <c r="V360" s="166"/>
      <c r="W360" s="166"/>
      <c r="X360" s="166"/>
      <c r="Y360" s="166"/>
      <c r="Z360" s="166"/>
      <c r="AA360" s="166"/>
      <c r="AB360" s="285" t="s">
        <v>464</v>
      </c>
      <c r="AC360" s="166"/>
      <c r="AD360" s="167"/>
      <c r="AE360" s="271" t="s">
        <v>379</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380</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422</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364</v>
      </c>
      <c r="F372" s="311"/>
      <c r="G372" s="280" t="s">
        <v>375</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354</v>
      </c>
      <c r="AF372" s="263"/>
      <c r="AG372" s="263"/>
      <c r="AH372" s="263"/>
      <c r="AI372" s="263" t="s">
        <v>360</v>
      </c>
      <c r="AJ372" s="263"/>
      <c r="AK372" s="263"/>
      <c r="AL372" s="263"/>
      <c r="AM372" s="263" t="s">
        <v>459</v>
      </c>
      <c r="AN372" s="263"/>
      <c r="AO372" s="263"/>
      <c r="AP372" s="265"/>
      <c r="AQ372" s="265" t="s">
        <v>352</v>
      </c>
      <c r="AR372" s="266"/>
      <c r="AS372" s="266"/>
      <c r="AT372" s="267"/>
      <c r="AU372" s="277" t="s">
        <v>377</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353</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376</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375</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354</v>
      </c>
      <c r="AF376" s="263"/>
      <c r="AG376" s="263"/>
      <c r="AH376" s="263"/>
      <c r="AI376" s="263" t="s">
        <v>360</v>
      </c>
      <c r="AJ376" s="263"/>
      <c r="AK376" s="263"/>
      <c r="AL376" s="263"/>
      <c r="AM376" s="263" t="s">
        <v>459</v>
      </c>
      <c r="AN376" s="263"/>
      <c r="AO376" s="263"/>
      <c r="AP376" s="265"/>
      <c r="AQ376" s="265" t="s">
        <v>352</v>
      </c>
      <c r="AR376" s="266"/>
      <c r="AS376" s="266"/>
      <c r="AT376" s="267"/>
      <c r="AU376" s="277" t="s">
        <v>377</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353</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376</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375</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354</v>
      </c>
      <c r="AF380" s="263"/>
      <c r="AG380" s="263"/>
      <c r="AH380" s="263"/>
      <c r="AI380" s="263" t="s">
        <v>360</v>
      </c>
      <c r="AJ380" s="263"/>
      <c r="AK380" s="263"/>
      <c r="AL380" s="263"/>
      <c r="AM380" s="263" t="s">
        <v>459</v>
      </c>
      <c r="AN380" s="263"/>
      <c r="AO380" s="263"/>
      <c r="AP380" s="265"/>
      <c r="AQ380" s="265" t="s">
        <v>352</v>
      </c>
      <c r="AR380" s="266"/>
      <c r="AS380" s="266"/>
      <c r="AT380" s="267"/>
      <c r="AU380" s="277" t="s">
        <v>377</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353</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376</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375</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354</v>
      </c>
      <c r="AF384" s="263"/>
      <c r="AG384" s="263"/>
      <c r="AH384" s="263"/>
      <c r="AI384" s="263" t="s">
        <v>360</v>
      </c>
      <c r="AJ384" s="263"/>
      <c r="AK384" s="263"/>
      <c r="AL384" s="263"/>
      <c r="AM384" s="263" t="s">
        <v>459</v>
      </c>
      <c r="AN384" s="263"/>
      <c r="AO384" s="263"/>
      <c r="AP384" s="265"/>
      <c r="AQ384" s="265" t="s">
        <v>352</v>
      </c>
      <c r="AR384" s="266"/>
      <c r="AS384" s="266"/>
      <c r="AT384" s="267"/>
      <c r="AU384" s="277" t="s">
        <v>377</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353</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376</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375</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354</v>
      </c>
      <c r="AF388" s="263"/>
      <c r="AG388" s="263"/>
      <c r="AH388" s="263"/>
      <c r="AI388" s="263" t="s">
        <v>360</v>
      </c>
      <c r="AJ388" s="263"/>
      <c r="AK388" s="263"/>
      <c r="AL388" s="263"/>
      <c r="AM388" s="263" t="s">
        <v>459</v>
      </c>
      <c r="AN388" s="263"/>
      <c r="AO388" s="263"/>
      <c r="AP388" s="265"/>
      <c r="AQ388" s="265" t="s">
        <v>352</v>
      </c>
      <c r="AR388" s="266"/>
      <c r="AS388" s="266"/>
      <c r="AT388" s="267"/>
      <c r="AU388" s="277" t="s">
        <v>377</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353</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376</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378</v>
      </c>
      <c r="H392" s="166"/>
      <c r="I392" s="166"/>
      <c r="J392" s="166"/>
      <c r="K392" s="166"/>
      <c r="L392" s="166"/>
      <c r="M392" s="166"/>
      <c r="N392" s="166"/>
      <c r="O392" s="166"/>
      <c r="P392" s="167"/>
      <c r="Q392" s="173" t="s">
        <v>463</v>
      </c>
      <c r="R392" s="166"/>
      <c r="S392" s="166"/>
      <c r="T392" s="166"/>
      <c r="U392" s="166"/>
      <c r="V392" s="166"/>
      <c r="W392" s="166"/>
      <c r="X392" s="166"/>
      <c r="Y392" s="166"/>
      <c r="Z392" s="166"/>
      <c r="AA392" s="166"/>
      <c r="AB392" s="285" t="s">
        <v>464</v>
      </c>
      <c r="AC392" s="166"/>
      <c r="AD392" s="167"/>
      <c r="AE392" s="173" t="s">
        <v>379</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380</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378</v>
      </c>
      <c r="H399" s="166"/>
      <c r="I399" s="166"/>
      <c r="J399" s="166"/>
      <c r="K399" s="166"/>
      <c r="L399" s="166"/>
      <c r="M399" s="166"/>
      <c r="N399" s="166"/>
      <c r="O399" s="166"/>
      <c r="P399" s="167"/>
      <c r="Q399" s="173" t="s">
        <v>463</v>
      </c>
      <c r="R399" s="166"/>
      <c r="S399" s="166"/>
      <c r="T399" s="166"/>
      <c r="U399" s="166"/>
      <c r="V399" s="166"/>
      <c r="W399" s="166"/>
      <c r="X399" s="166"/>
      <c r="Y399" s="166"/>
      <c r="Z399" s="166"/>
      <c r="AA399" s="166"/>
      <c r="AB399" s="285" t="s">
        <v>464</v>
      </c>
      <c r="AC399" s="166"/>
      <c r="AD399" s="167"/>
      <c r="AE399" s="271" t="s">
        <v>379</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380</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378</v>
      </c>
      <c r="H406" s="166"/>
      <c r="I406" s="166"/>
      <c r="J406" s="166"/>
      <c r="K406" s="166"/>
      <c r="L406" s="166"/>
      <c r="M406" s="166"/>
      <c r="N406" s="166"/>
      <c r="O406" s="166"/>
      <c r="P406" s="167"/>
      <c r="Q406" s="173" t="s">
        <v>463</v>
      </c>
      <c r="R406" s="166"/>
      <c r="S406" s="166"/>
      <c r="T406" s="166"/>
      <c r="U406" s="166"/>
      <c r="V406" s="166"/>
      <c r="W406" s="166"/>
      <c r="X406" s="166"/>
      <c r="Y406" s="166"/>
      <c r="Z406" s="166"/>
      <c r="AA406" s="166"/>
      <c r="AB406" s="285" t="s">
        <v>464</v>
      </c>
      <c r="AC406" s="166"/>
      <c r="AD406" s="167"/>
      <c r="AE406" s="271" t="s">
        <v>379</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380</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378</v>
      </c>
      <c r="H413" s="166"/>
      <c r="I413" s="166"/>
      <c r="J413" s="166"/>
      <c r="K413" s="166"/>
      <c r="L413" s="166"/>
      <c r="M413" s="166"/>
      <c r="N413" s="166"/>
      <c r="O413" s="166"/>
      <c r="P413" s="167"/>
      <c r="Q413" s="173" t="s">
        <v>463</v>
      </c>
      <c r="R413" s="166"/>
      <c r="S413" s="166"/>
      <c r="T413" s="166"/>
      <c r="U413" s="166"/>
      <c r="V413" s="166"/>
      <c r="W413" s="166"/>
      <c r="X413" s="166"/>
      <c r="Y413" s="166"/>
      <c r="Z413" s="166"/>
      <c r="AA413" s="166"/>
      <c r="AB413" s="285" t="s">
        <v>464</v>
      </c>
      <c r="AC413" s="166"/>
      <c r="AD413" s="167"/>
      <c r="AE413" s="271" t="s">
        <v>379</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380</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378</v>
      </c>
      <c r="H420" s="166"/>
      <c r="I420" s="166"/>
      <c r="J420" s="166"/>
      <c r="K420" s="166"/>
      <c r="L420" s="166"/>
      <c r="M420" s="166"/>
      <c r="N420" s="166"/>
      <c r="O420" s="166"/>
      <c r="P420" s="167"/>
      <c r="Q420" s="173" t="s">
        <v>463</v>
      </c>
      <c r="R420" s="166"/>
      <c r="S420" s="166"/>
      <c r="T420" s="166"/>
      <c r="U420" s="166"/>
      <c r="V420" s="166"/>
      <c r="W420" s="166"/>
      <c r="X420" s="166"/>
      <c r="Y420" s="166"/>
      <c r="Z420" s="166"/>
      <c r="AA420" s="166"/>
      <c r="AB420" s="285" t="s">
        <v>464</v>
      </c>
      <c r="AC420" s="166"/>
      <c r="AD420" s="167"/>
      <c r="AE420" s="271" t="s">
        <v>379</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380</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422</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365</v>
      </c>
      <c r="D430" s="248"/>
      <c r="E430" s="236" t="s">
        <v>385</v>
      </c>
      <c r="F430" s="237"/>
      <c r="G430" s="238" t="s">
        <v>381</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370</v>
      </c>
      <c r="F431" s="164"/>
      <c r="G431" s="165" t="s">
        <v>367</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369</v>
      </c>
      <c r="AF431" s="176"/>
      <c r="AG431" s="176"/>
      <c r="AH431" s="177"/>
      <c r="AI431" s="178" t="s">
        <v>459</v>
      </c>
      <c r="AJ431" s="178"/>
      <c r="AK431" s="178"/>
      <c r="AL431" s="173"/>
      <c r="AM431" s="178" t="s">
        <v>516</v>
      </c>
      <c r="AN431" s="178"/>
      <c r="AO431" s="178"/>
      <c r="AP431" s="173"/>
      <c r="AQ431" s="173" t="s">
        <v>352</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353</v>
      </c>
      <c r="AH432" s="169"/>
      <c r="AI432" s="179"/>
      <c r="AJ432" s="179"/>
      <c r="AK432" s="179"/>
      <c r="AL432" s="174"/>
      <c r="AM432" s="179"/>
      <c r="AN432" s="179"/>
      <c r="AO432" s="179"/>
      <c r="AP432" s="174"/>
      <c r="AQ432" s="215"/>
      <c r="AR432" s="133"/>
      <c r="AS432" s="134" t="s">
        <v>353</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370</v>
      </c>
      <c r="F436" s="164"/>
      <c r="G436" s="165" t="s">
        <v>367</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369</v>
      </c>
      <c r="AF436" s="176"/>
      <c r="AG436" s="176"/>
      <c r="AH436" s="177"/>
      <c r="AI436" s="178" t="s">
        <v>459</v>
      </c>
      <c r="AJ436" s="178"/>
      <c r="AK436" s="178"/>
      <c r="AL436" s="173"/>
      <c r="AM436" s="178" t="s">
        <v>516</v>
      </c>
      <c r="AN436" s="178"/>
      <c r="AO436" s="178"/>
      <c r="AP436" s="173"/>
      <c r="AQ436" s="173" t="s">
        <v>352</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353</v>
      </c>
      <c r="AH437" s="169"/>
      <c r="AI437" s="179"/>
      <c r="AJ437" s="179"/>
      <c r="AK437" s="179"/>
      <c r="AL437" s="174"/>
      <c r="AM437" s="179"/>
      <c r="AN437" s="179"/>
      <c r="AO437" s="179"/>
      <c r="AP437" s="174"/>
      <c r="AQ437" s="215"/>
      <c r="AR437" s="133"/>
      <c r="AS437" s="134" t="s">
        <v>353</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370</v>
      </c>
      <c r="F441" s="164"/>
      <c r="G441" s="165" t="s">
        <v>367</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369</v>
      </c>
      <c r="AF441" s="176"/>
      <c r="AG441" s="176"/>
      <c r="AH441" s="177"/>
      <c r="AI441" s="178" t="s">
        <v>459</v>
      </c>
      <c r="AJ441" s="178"/>
      <c r="AK441" s="178"/>
      <c r="AL441" s="173"/>
      <c r="AM441" s="178" t="s">
        <v>516</v>
      </c>
      <c r="AN441" s="178"/>
      <c r="AO441" s="178"/>
      <c r="AP441" s="173"/>
      <c r="AQ441" s="173" t="s">
        <v>352</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353</v>
      </c>
      <c r="AH442" s="169"/>
      <c r="AI442" s="179"/>
      <c r="AJ442" s="179"/>
      <c r="AK442" s="179"/>
      <c r="AL442" s="174"/>
      <c r="AM442" s="179"/>
      <c r="AN442" s="179"/>
      <c r="AO442" s="179"/>
      <c r="AP442" s="174"/>
      <c r="AQ442" s="215"/>
      <c r="AR442" s="133"/>
      <c r="AS442" s="134" t="s">
        <v>353</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370</v>
      </c>
      <c r="F446" s="164"/>
      <c r="G446" s="165" t="s">
        <v>367</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369</v>
      </c>
      <c r="AF446" s="176"/>
      <c r="AG446" s="176"/>
      <c r="AH446" s="177"/>
      <c r="AI446" s="178" t="s">
        <v>459</v>
      </c>
      <c r="AJ446" s="178"/>
      <c r="AK446" s="178"/>
      <c r="AL446" s="173"/>
      <c r="AM446" s="178" t="s">
        <v>516</v>
      </c>
      <c r="AN446" s="178"/>
      <c r="AO446" s="178"/>
      <c r="AP446" s="173"/>
      <c r="AQ446" s="173" t="s">
        <v>352</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353</v>
      </c>
      <c r="AH447" s="169"/>
      <c r="AI447" s="179"/>
      <c r="AJ447" s="179"/>
      <c r="AK447" s="179"/>
      <c r="AL447" s="174"/>
      <c r="AM447" s="179"/>
      <c r="AN447" s="179"/>
      <c r="AO447" s="179"/>
      <c r="AP447" s="174"/>
      <c r="AQ447" s="215"/>
      <c r="AR447" s="133"/>
      <c r="AS447" s="134" t="s">
        <v>353</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370</v>
      </c>
      <c r="F451" s="164"/>
      <c r="G451" s="165" t="s">
        <v>367</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369</v>
      </c>
      <c r="AF451" s="176"/>
      <c r="AG451" s="176"/>
      <c r="AH451" s="177"/>
      <c r="AI451" s="178" t="s">
        <v>459</v>
      </c>
      <c r="AJ451" s="178"/>
      <c r="AK451" s="178"/>
      <c r="AL451" s="173"/>
      <c r="AM451" s="178" t="s">
        <v>516</v>
      </c>
      <c r="AN451" s="178"/>
      <c r="AO451" s="178"/>
      <c r="AP451" s="173"/>
      <c r="AQ451" s="173" t="s">
        <v>352</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353</v>
      </c>
      <c r="AH452" s="169"/>
      <c r="AI452" s="179"/>
      <c r="AJ452" s="179"/>
      <c r="AK452" s="179"/>
      <c r="AL452" s="174"/>
      <c r="AM452" s="179"/>
      <c r="AN452" s="179"/>
      <c r="AO452" s="179"/>
      <c r="AP452" s="174"/>
      <c r="AQ452" s="215"/>
      <c r="AR452" s="133"/>
      <c r="AS452" s="134" t="s">
        <v>353</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371</v>
      </c>
      <c r="F456" s="164"/>
      <c r="G456" s="165" t="s">
        <v>368</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369</v>
      </c>
      <c r="AF456" s="176"/>
      <c r="AG456" s="176"/>
      <c r="AH456" s="177"/>
      <c r="AI456" s="178" t="s">
        <v>459</v>
      </c>
      <c r="AJ456" s="178"/>
      <c r="AK456" s="178"/>
      <c r="AL456" s="173"/>
      <c r="AM456" s="178" t="s">
        <v>516</v>
      </c>
      <c r="AN456" s="178"/>
      <c r="AO456" s="178"/>
      <c r="AP456" s="173"/>
      <c r="AQ456" s="173" t="s">
        <v>352</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353</v>
      </c>
      <c r="AH457" s="169"/>
      <c r="AI457" s="179"/>
      <c r="AJ457" s="179"/>
      <c r="AK457" s="179"/>
      <c r="AL457" s="174"/>
      <c r="AM457" s="179"/>
      <c r="AN457" s="179"/>
      <c r="AO457" s="179"/>
      <c r="AP457" s="174"/>
      <c r="AQ457" s="215"/>
      <c r="AR457" s="133"/>
      <c r="AS457" s="134" t="s">
        <v>353</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371</v>
      </c>
      <c r="F461" s="164"/>
      <c r="G461" s="165" t="s">
        <v>368</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369</v>
      </c>
      <c r="AF461" s="176"/>
      <c r="AG461" s="176"/>
      <c r="AH461" s="177"/>
      <c r="AI461" s="178" t="s">
        <v>459</v>
      </c>
      <c r="AJ461" s="178"/>
      <c r="AK461" s="178"/>
      <c r="AL461" s="173"/>
      <c r="AM461" s="178" t="s">
        <v>516</v>
      </c>
      <c r="AN461" s="178"/>
      <c r="AO461" s="178"/>
      <c r="AP461" s="173"/>
      <c r="AQ461" s="173" t="s">
        <v>352</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353</v>
      </c>
      <c r="AH462" s="169"/>
      <c r="AI462" s="179"/>
      <c r="AJ462" s="179"/>
      <c r="AK462" s="179"/>
      <c r="AL462" s="174"/>
      <c r="AM462" s="179"/>
      <c r="AN462" s="179"/>
      <c r="AO462" s="179"/>
      <c r="AP462" s="174"/>
      <c r="AQ462" s="215"/>
      <c r="AR462" s="133"/>
      <c r="AS462" s="134" t="s">
        <v>353</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371</v>
      </c>
      <c r="F466" s="164"/>
      <c r="G466" s="165" t="s">
        <v>368</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369</v>
      </c>
      <c r="AF466" s="176"/>
      <c r="AG466" s="176"/>
      <c r="AH466" s="177"/>
      <c r="AI466" s="178" t="s">
        <v>459</v>
      </c>
      <c r="AJ466" s="178"/>
      <c r="AK466" s="178"/>
      <c r="AL466" s="173"/>
      <c r="AM466" s="178" t="s">
        <v>516</v>
      </c>
      <c r="AN466" s="178"/>
      <c r="AO466" s="178"/>
      <c r="AP466" s="173"/>
      <c r="AQ466" s="173" t="s">
        <v>352</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353</v>
      </c>
      <c r="AH467" s="169"/>
      <c r="AI467" s="179"/>
      <c r="AJ467" s="179"/>
      <c r="AK467" s="179"/>
      <c r="AL467" s="174"/>
      <c r="AM467" s="179"/>
      <c r="AN467" s="179"/>
      <c r="AO467" s="179"/>
      <c r="AP467" s="174"/>
      <c r="AQ467" s="215"/>
      <c r="AR467" s="133"/>
      <c r="AS467" s="134" t="s">
        <v>353</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371</v>
      </c>
      <c r="F471" s="164"/>
      <c r="G471" s="165" t="s">
        <v>368</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369</v>
      </c>
      <c r="AF471" s="176"/>
      <c r="AG471" s="176"/>
      <c r="AH471" s="177"/>
      <c r="AI471" s="178" t="s">
        <v>459</v>
      </c>
      <c r="AJ471" s="178"/>
      <c r="AK471" s="178"/>
      <c r="AL471" s="173"/>
      <c r="AM471" s="178" t="s">
        <v>516</v>
      </c>
      <c r="AN471" s="178"/>
      <c r="AO471" s="178"/>
      <c r="AP471" s="173"/>
      <c r="AQ471" s="173" t="s">
        <v>352</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353</v>
      </c>
      <c r="AH472" s="169"/>
      <c r="AI472" s="179"/>
      <c r="AJ472" s="179"/>
      <c r="AK472" s="179"/>
      <c r="AL472" s="174"/>
      <c r="AM472" s="179"/>
      <c r="AN472" s="179"/>
      <c r="AO472" s="179"/>
      <c r="AP472" s="174"/>
      <c r="AQ472" s="215"/>
      <c r="AR472" s="133"/>
      <c r="AS472" s="134" t="s">
        <v>353</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371</v>
      </c>
      <c r="F476" s="164"/>
      <c r="G476" s="165" t="s">
        <v>368</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369</v>
      </c>
      <c r="AF476" s="176"/>
      <c r="AG476" s="176"/>
      <c r="AH476" s="177"/>
      <c r="AI476" s="178" t="s">
        <v>459</v>
      </c>
      <c r="AJ476" s="178"/>
      <c r="AK476" s="178"/>
      <c r="AL476" s="173"/>
      <c r="AM476" s="178" t="s">
        <v>516</v>
      </c>
      <c r="AN476" s="178"/>
      <c r="AO476" s="178"/>
      <c r="AP476" s="173"/>
      <c r="AQ476" s="173" t="s">
        <v>352</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353</v>
      </c>
      <c r="AH477" s="169"/>
      <c r="AI477" s="179"/>
      <c r="AJ477" s="179"/>
      <c r="AK477" s="179"/>
      <c r="AL477" s="174"/>
      <c r="AM477" s="179"/>
      <c r="AN477" s="179"/>
      <c r="AO477" s="179"/>
      <c r="AP477" s="174"/>
      <c r="AQ477" s="215"/>
      <c r="AR477" s="133"/>
      <c r="AS477" s="134" t="s">
        <v>353</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389</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351</v>
      </c>
      <c r="F484" s="237"/>
      <c r="G484" s="238" t="s">
        <v>381</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370</v>
      </c>
      <c r="F485" s="164"/>
      <c r="G485" s="165" t="s">
        <v>367</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369</v>
      </c>
      <c r="AF485" s="176"/>
      <c r="AG485" s="176"/>
      <c r="AH485" s="177"/>
      <c r="AI485" s="178" t="s">
        <v>459</v>
      </c>
      <c r="AJ485" s="178"/>
      <c r="AK485" s="178"/>
      <c r="AL485" s="173"/>
      <c r="AM485" s="178" t="s">
        <v>516</v>
      </c>
      <c r="AN485" s="178"/>
      <c r="AO485" s="178"/>
      <c r="AP485" s="173"/>
      <c r="AQ485" s="173" t="s">
        <v>352</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353</v>
      </c>
      <c r="AH486" s="169"/>
      <c r="AI486" s="179"/>
      <c r="AJ486" s="179"/>
      <c r="AK486" s="179"/>
      <c r="AL486" s="174"/>
      <c r="AM486" s="179"/>
      <c r="AN486" s="179"/>
      <c r="AO486" s="179"/>
      <c r="AP486" s="174"/>
      <c r="AQ486" s="215"/>
      <c r="AR486" s="133"/>
      <c r="AS486" s="134" t="s">
        <v>353</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370</v>
      </c>
      <c r="F490" s="164"/>
      <c r="G490" s="165" t="s">
        <v>367</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369</v>
      </c>
      <c r="AF490" s="176"/>
      <c r="AG490" s="176"/>
      <c r="AH490" s="177"/>
      <c r="AI490" s="178" t="s">
        <v>459</v>
      </c>
      <c r="AJ490" s="178"/>
      <c r="AK490" s="178"/>
      <c r="AL490" s="173"/>
      <c r="AM490" s="178" t="s">
        <v>516</v>
      </c>
      <c r="AN490" s="178"/>
      <c r="AO490" s="178"/>
      <c r="AP490" s="173"/>
      <c r="AQ490" s="173" t="s">
        <v>352</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353</v>
      </c>
      <c r="AH491" s="169"/>
      <c r="AI491" s="179"/>
      <c r="AJ491" s="179"/>
      <c r="AK491" s="179"/>
      <c r="AL491" s="174"/>
      <c r="AM491" s="179"/>
      <c r="AN491" s="179"/>
      <c r="AO491" s="179"/>
      <c r="AP491" s="174"/>
      <c r="AQ491" s="215"/>
      <c r="AR491" s="133"/>
      <c r="AS491" s="134" t="s">
        <v>353</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370</v>
      </c>
      <c r="F495" s="164"/>
      <c r="G495" s="165" t="s">
        <v>367</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369</v>
      </c>
      <c r="AF495" s="176"/>
      <c r="AG495" s="176"/>
      <c r="AH495" s="177"/>
      <c r="AI495" s="178" t="s">
        <v>459</v>
      </c>
      <c r="AJ495" s="178"/>
      <c r="AK495" s="178"/>
      <c r="AL495" s="173"/>
      <c r="AM495" s="178" t="s">
        <v>516</v>
      </c>
      <c r="AN495" s="178"/>
      <c r="AO495" s="178"/>
      <c r="AP495" s="173"/>
      <c r="AQ495" s="173" t="s">
        <v>352</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353</v>
      </c>
      <c r="AH496" s="169"/>
      <c r="AI496" s="179"/>
      <c r="AJ496" s="179"/>
      <c r="AK496" s="179"/>
      <c r="AL496" s="174"/>
      <c r="AM496" s="179"/>
      <c r="AN496" s="179"/>
      <c r="AO496" s="179"/>
      <c r="AP496" s="174"/>
      <c r="AQ496" s="215"/>
      <c r="AR496" s="133"/>
      <c r="AS496" s="134" t="s">
        <v>353</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370</v>
      </c>
      <c r="F500" s="164"/>
      <c r="G500" s="165" t="s">
        <v>367</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369</v>
      </c>
      <c r="AF500" s="176"/>
      <c r="AG500" s="176"/>
      <c r="AH500" s="177"/>
      <c r="AI500" s="178" t="s">
        <v>459</v>
      </c>
      <c r="AJ500" s="178"/>
      <c r="AK500" s="178"/>
      <c r="AL500" s="173"/>
      <c r="AM500" s="178" t="s">
        <v>516</v>
      </c>
      <c r="AN500" s="178"/>
      <c r="AO500" s="178"/>
      <c r="AP500" s="173"/>
      <c r="AQ500" s="173" t="s">
        <v>352</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353</v>
      </c>
      <c r="AH501" s="169"/>
      <c r="AI501" s="179"/>
      <c r="AJ501" s="179"/>
      <c r="AK501" s="179"/>
      <c r="AL501" s="174"/>
      <c r="AM501" s="179"/>
      <c r="AN501" s="179"/>
      <c r="AO501" s="179"/>
      <c r="AP501" s="174"/>
      <c r="AQ501" s="215"/>
      <c r="AR501" s="133"/>
      <c r="AS501" s="134" t="s">
        <v>353</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370</v>
      </c>
      <c r="F505" s="164"/>
      <c r="G505" s="165" t="s">
        <v>367</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369</v>
      </c>
      <c r="AF505" s="176"/>
      <c r="AG505" s="176"/>
      <c r="AH505" s="177"/>
      <c r="AI505" s="178" t="s">
        <v>459</v>
      </c>
      <c r="AJ505" s="178"/>
      <c r="AK505" s="178"/>
      <c r="AL505" s="173"/>
      <c r="AM505" s="178" t="s">
        <v>516</v>
      </c>
      <c r="AN505" s="178"/>
      <c r="AO505" s="178"/>
      <c r="AP505" s="173"/>
      <c r="AQ505" s="173" t="s">
        <v>352</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353</v>
      </c>
      <c r="AH506" s="169"/>
      <c r="AI506" s="179"/>
      <c r="AJ506" s="179"/>
      <c r="AK506" s="179"/>
      <c r="AL506" s="174"/>
      <c r="AM506" s="179"/>
      <c r="AN506" s="179"/>
      <c r="AO506" s="179"/>
      <c r="AP506" s="174"/>
      <c r="AQ506" s="215"/>
      <c r="AR506" s="133"/>
      <c r="AS506" s="134" t="s">
        <v>353</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371</v>
      </c>
      <c r="F510" s="164"/>
      <c r="G510" s="165" t="s">
        <v>368</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369</v>
      </c>
      <c r="AF510" s="176"/>
      <c r="AG510" s="176"/>
      <c r="AH510" s="177"/>
      <c r="AI510" s="178" t="s">
        <v>459</v>
      </c>
      <c r="AJ510" s="178"/>
      <c r="AK510" s="178"/>
      <c r="AL510" s="173"/>
      <c r="AM510" s="178" t="s">
        <v>516</v>
      </c>
      <c r="AN510" s="178"/>
      <c r="AO510" s="178"/>
      <c r="AP510" s="173"/>
      <c r="AQ510" s="173" t="s">
        <v>352</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353</v>
      </c>
      <c r="AH511" s="169"/>
      <c r="AI511" s="179"/>
      <c r="AJ511" s="179"/>
      <c r="AK511" s="179"/>
      <c r="AL511" s="174"/>
      <c r="AM511" s="179"/>
      <c r="AN511" s="179"/>
      <c r="AO511" s="179"/>
      <c r="AP511" s="174"/>
      <c r="AQ511" s="215"/>
      <c r="AR511" s="133"/>
      <c r="AS511" s="134" t="s">
        <v>353</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371</v>
      </c>
      <c r="F515" s="164"/>
      <c r="G515" s="165" t="s">
        <v>368</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369</v>
      </c>
      <c r="AF515" s="176"/>
      <c r="AG515" s="176"/>
      <c r="AH515" s="177"/>
      <c r="AI515" s="178" t="s">
        <v>459</v>
      </c>
      <c r="AJ515" s="178"/>
      <c r="AK515" s="178"/>
      <c r="AL515" s="173"/>
      <c r="AM515" s="178" t="s">
        <v>516</v>
      </c>
      <c r="AN515" s="178"/>
      <c r="AO515" s="178"/>
      <c r="AP515" s="173"/>
      <c r="AQ515" s="173" t="s">
        <v>352</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353</v>
      </c>
      <c r="AH516" s="169"/>
      <c r="AI516" s="179"/>
      <c r="AJ516" s="179"/>
      <c r="AK516" s="179"/>
      <c r="AL516" s="174"/>
      <c r="AM516" s="179"/>
      <c r="AN516" s="179"/>
      <c r="AO516" s="179"/>
      <c r="AP516" s="174"/>
      <c r="AQ516" s="215"/>
      <c r="AR516" s="133"/>
      <c r="AS516" s="134" t="s">
        <v>353</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371</v>
      </c>
      <c r="F520" s="164"/>
      <c r="G520" s="165" t="s">
        <v>368</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369</v>
      </c>
      <c r="AF520" s="176"/>
      <c r="AG520" s="176"/>
      <c r="AH520" s="177"/>
      <c r="AI520" s="178" t="s">
        <v>459</v>
      </c>
      <c r="AJ520" s="178"/>
      <c r="AK520" s="178"/>
      <c r="AL520" s="173"/>
      <c r="AM520" s="178" t="s">
        <v>516</v>
      </c>
      <c r="AN520" s="178"/>
      <c r="AO520" s="178"/>
      <c r="AP520" s="173"/>
      <c r="AQ520" s="173" t="s">
        <v>352</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353</v>
      </c>
      <c r="AH521" s="169"/>
      <c r="AI521" s="179"/>
      <c r="AJ521" s="179"/>
      <c r="AK521" s="179"/>
      <c r="AL521" s="174"/>
      <c r="AM521" s="179"/>
      <c r="AN521" s="179"/>
      <c r="AO521" s="179"/>
      <c r="AP521" s="174"/>
      <c r="AQ521" s="215"/>
      <c r="AR521" s="133"/>
      <c r="AS521" s="134" t="s">
        <v>353</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371</v>
      </c>
      <c r="F525" s="164"/>
      <c r="G525" s="165" t="s">
        <v>368</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369</v>
      </c>
      <c r="AF525" s="176"/>
      <c r="AG525" s="176"/>
      <c r="AH525" s="177"/>
      <c r="AI525" s="178" t="s">
        <v>459</v>
      </c>
      <c r="AJ525" s="178"/>
      <c r="AK525" s="178"/>
      <c r="AL525" s="173"/>
      <c r="AM525" s="178" t="s">
        <v>516</v>
      </c>
      <c r="AN525" s="178"/>
      <c r="AO525" s="178"/>
      <c r="AP525" s="173"/>
      <c r="AQ525" s="173" t="s">
        <v>352</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353</v>
      </c>
      <c r="AH526" s="169"/>
      <c r="AI526" s="179"/>
      <c r="AJ526" s="179"/>
      <c r="AK526" s="179"/>
      <c r="AL526" s="174"/>
      <c r="AM526" s="179"/>
      <c r="AN526" s="179"/>
      <c r="AO526" s="179"/>
      <c r="AP526" s="174"/>
      <c r="AQ526" s="215"/>
      <c r="AR526" s="133"/>
      <c r="AS526" s="134" t="s">
        <v>353</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371</v>
      </c>
      <c r="F530" s="164"/>
      <c r="G530" s="165" t="s">
        <v>368</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369</v>
      </c>
      <c r="AF530" s="176"/>
      <c r="AG530" s="176"/>
      <c r="AH530" s="177"/>
      <c r="AI530" s="178" t="s">
        <v>459</v>
      </c>
      <c r="AJ530" s="178"/>
      <c r="AK530" s="178"/>
      <c r="AL530" s="173"/>
      <c r="AM530" s="178" t="s">
        <v>516</v>
      </c>
      <c r="AN530" s="178"/>
      <c r="AO530" s="178"/>
      <c r="AP530" s="173"/>
      <c r="AQ530" s="173" t="s">
        <v>352</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353</v>
      </c>
      <c r="AH531" s="169"/>
      <c r="AI531" s="179"/>
      <c r="AJ531" s="179"/>
      <c r="AK531" s="179"/>
      <c r="AL531" s="174"/>
      <c r="AM531" s="179"/>
      <c r="AN531" s="179"/>
      <c r="AO531" s="179"/>
      <c r="AP531" s="174"/>
      <c r="AQ531" s="215"/>
      <c r="AR531" s="133"/>
      <c r="AS531" s="134" t="s">
        <v>353</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389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351</v>
      </c>
      <c r="F538" s="237"/>
      <c r="G538" s="238" t="s">
        <v>381</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370</v>
      </c>
      <c r="F539" s="164"/>
      <c r="G539" s="165" t="s">
        <v>367</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369</v>
      </c>
      <c r="AF539" s="176"/>
      <c r="AG539" s="176"/>
      <c r="AH539" s="177"/>
      <c r="AI539" s="178" t="s">
        <v>459</v>
      </c>
      <c r="AJ539" s="178"/>
      <c r="AK539" s="178"/>
      <c r="AL539" s="173"/>
      <c r="AM539" s="178" t="s">
        <v>516</v>
      </c>
      <c r="AN539" s="178"/>
      <c r="AO539" s="178"/>
      <c r="AP539" s="173"/>
      <c r="AQ539" s="173" t="s">
        <v>352</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353</v>
      </c>
      <c r="AH540" s="169"/>
      <c r="AI540" s="179"/>
      <c r="AJ540" s="179"/>
      <c r="AK540" s="179"/>
      <c r="AL540" s="174"/>
      <c r="AM540" s="179"/>
      <c r="AN540" s="179"/>
      <c r="AO540" s="179"/>
      <c r="AP540" s="174"/>
      <c r="AQ540" s="215"/>
      <c r="AR540" s="133"/>
      <c r="AS540" s="134" t="s">
        <v>353</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370</v>
      </c>
      <c r="F544" s="164"/>
      <c r="G544" s="165" t="s">
        <v>367</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369</v>
      </c>
      <c r="AF544" s="176"/>
      <c r="AG544" s="176"/>
      <c r="AH544" s="177"/>
      <c r="AI544" s="178" t="s">
        <v>459</v>
      </c>
      <c r="AJ544" s="178"/>
      <c r="AK544" s="178"/>
      <c r="AL544" s="173"/>
      <c r="AM544" s="178" t="s">
        <v>516</v>
      </c>
      <c r="AN544" s="178"/>
      <c r="AO544" s="178"/>
      <c r="AP544" s="173"/>
      <c r="AQ544" s="173" t="s">
        <v>352</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353</v>
      </c>
      <c r="AH545" s="169"/>
      <c r="AI545" s="179"/>
      <c r="AJ545" s="179"/>
      <c r="AK545" s="179"/>
      <c r="AL545" s="174"/>
      <c r="AM545" s="179"/>
      <c r="AN545" s="179"/>
      <c r="AO545" s="179"/>
      <c r="AP545" s="174"/>
      <c r="AQ545" s="215"/>
      <c r="AR545" s="133"/>
      <c r="AS545" s="134" t="s">
        <v>353</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370</v>
      </c>
      <c r="F549" s="164"/>
      <c r="G549" s="165" t="s">
        <v>367</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369</v>
      </c>
      <c r="AF549" s="176"/>
      <c r="AG549" s="176"/>
      <c r="AH549" s="177"/>
      <c r="AI549" s="178" t="s">
        <v>459</v>
      </c>
      <c r="AJ549" s="178"/>
      <c r="AK549" s="178"/>
      <c r="AL549" s="173"/>
      <c r="AM549" s="178" t="s">
        <v>516</v>
      </c>
      <c r="AN549" s="178"/>
      <c r="AO549" s="178"/>
      <c r="AP549" s="173"/>
      <c r="AQ549" s="173" t="s">
        <v>352</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353</v>
      </c>
      <c r="AH550" s="169"/>
      <c r="AI550" s="179"/>
      <c r="AJ550" s="179"/>
      <c r="AK550" s="179"/>
      <c r="AL550" s="174"/>
      <c r="AM550" s="179"/>
      <c r="AN550" s="179"/>
      <c r="AO550" s="179"/>
      <c r="AP550" s="174"/>
      <c r="AQ550" s="215"/>
      <c r="AR550" s="133"/>
      <c r="AS550" s="134" t="s">
        <v>353</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370</v>
      </c>
      <c r="F554" s="164"/>
      <c r="G554" s="165" t="s">
        <v>367</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369</v>
      </c>
      <c r="AF554" s="176"/>
      <c r="AG554" s="176"/>
      <c r="AH554" s="177"/>
      <c r="AI554" s="178" t="s">
        <v>459</v>
      </c>
      <c r="AJ554" s="178"/>
      <c r="AK554" s="178"/>
      <c r="AL554" s="173"/>
      <c r="AM554" s="178" t="s">
        <v>516</v>
      </c>
      <c r="AN554" s="178"/>
      <c r="AO554" s="178"/>
      <c r="AP554" s="173"/>
      <c r="AQ554" s="173" t="s">
        <v>352</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353</v>
      </c>
      <c r="AH555" s="169"/>
      <c r="AI555" s="179"/>
      <c r="AJ555" s="179"/>
      <c r="AK555" s="179"/>
      <c r="AL555" s="174"/>
      <c r="AM555" s="179"/>
      <c r="AN555" s="179"/>
      <c r="AO555" s="179"/>
      <c r="AP555" s="174"/>
      <c r="AQ555" s="215"/>
      <c r="AR555" s="133"/>
      <c r="AS555" s="134" t="s">
        <v>353</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370</v>
      </c>
      <c r="F559" s="164"/>
      <c r="G559" s="165" t="s">
        <v>367</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369</v>
      </c>
      <c r="AF559" s="176"/>
      <c r="AG559" s="176"/>
      <c r="AH559" s="177"/>
      <c r="AI559" s="178" t="s">
        <v>459</v>
      </c>
      <c r="AJ559" s="178"/>
      <c r="AK559" s="178"/>
      <c r="AL559" s="173"/>
      <c r="AM559" s="178" t="s">
        <v>516</v>
      </c>
      <c r="AN559" s="178"/>
      <c r="AO559" s="178"/>
      <c r="AP559" s="173"/>
      <c r="AQ559" s="173" t="s">
        <v>352</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353</v>
      </c>
      <c r="AH560" s="169"/>
      <c r="AI560" s="179"/>
      <c r="AJ560" s="179"/>
      <c r="AK560" s="179"/>
      <c r="AL560" s="174"/>
      <c r="AM560" s="179"/>
      <c r="AN560" s="179"/>
      <c r="AO560" s="179"/>
      <c r="AP560" s="174"/>
      <c r="AQ560" s="215"/>
      <c r="AR560" s="133"/>
      <c r="AS560" s="134" t="s">
        <v>353</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371</v>
      </c>
      <c r="F564" s="164"/>
      <c r="G564" s="165" t="s">
        <v>368</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369</v>
      </c>
      <c r="AF564" s="176"/>
      <c r="AG564" s="176"/>
      <c r="AH564" s="177"/>
      <c r="AI564" s="178" t="s">
        <v>459</v>
      </c>
      <c r="AJ564" s="178"/>
      <c r="AK564" s="178"/>
      <c r="AL564" s="173"/>
      <c r="AM564" s="178" t="s">
        <v>516</v>
      </c>
      <c r="AN564" s="178"/>
      <c r="AO564" s="178"/>
      <c r="AP564" s="173"/>
      <c r="AQ564" s="173" t="s">
        <v>352</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353</v>
      </c>
      <c r="AH565" s="169"/>
      <c r="AI565" s="179"/>
      <c r="AJ565" s="179"/>
      <c r="AK565" s="179"/>
      <c r="AL565" s="174"/>
      <c r="AM565" s="179"/>
      <c r="AN565" s="179"/>
      <c r="AO565" s="179"/>
      <c r="AP565" s="174"/>
      <c r="AQ565" s="215"/>
      <c r="AR565" s="133"/>
      <c r="AS565" s="134" t="s">
        <v>353</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371</v>
      </c>
      <c r="F569" s="164"/>
      <c r="G569" s="165" t="s">
        <v>368</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369</v>
      </c>
      <c r="AF569" s="176"/>
      <c r="AG569" s="176"/>
      <c r="AH569" s="177"/>
      <c r="AI569" s="178" t="s">
        <v>459</v>
      </c>
      <c r="AJ569" s="178"/>
      <c r="AK569" s="178"/>
      <c r="AL569" s="173"/>
      <c r="AM569" s="178" t="s">
        <v>516</v>
      </c>
      <c r="AN569" s="178"/>
      <c r="AO569" s="178"/>
      <c r="AP569" s="173"/>
      <c r="AQ569" s="173" t="s">
        <v>352</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353</v>
      </c>
      <c r="AH570" s="169"/>
      <c r="AI570" s="179"/>
      <c r="AJ570" s="179"/>
      <c r="AK570" s="179"/>
      <c r="AL570" s="174"/>
      <c r="AM570" s="179"/>
      <c r="AN570" s="179"/>
      <c r="AO570" s="179"/>
      <c r="AP570" s="174"/>
      <c r="AQ570" s="215"/>
      <c r="AR570" s="133"/>
      <c r="AS570" s="134" t="s">
        <v>353</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371</v>
      </c>
      <c r="F574" s="164"/>
      <c r="G574" s="165" t="s">
        <v>368</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369</v>
      </c>
      <c r="AF574" s="176"/>
      <c r="AG574" s="176"/>
      <c r="AH574" s="177"/>
      <c r="AI574" s="178" t="s">
        <v>459</v>
      </c>
      <c r="AJ574" s="178"/>
      <c r="AK574" s="178"/>
      <c r="AL574" s="173"/>
      <c r="AM574" s="178" t="s">
        <v>516</v>
      </c>
      <c r="AN574" s="178"/>
      <c r="AO574" s="178"/>
      <c r="AP574" s="173"/>
      <c r="AQ574" s="173" t="s">
        <v>352</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353</v>
      </c>
      <c r="AH575" s="169"/>
      <c r="AI575" s="179"/>
      <c r="AJ575" s="179"/>
      <c r="AK575" s="179"/>
      <c r="AL575" s="174"/>
      <c r="AM575" s="179"/>
      <c r="AN575" s="179"/>
      <c r="AO575" s="179"/>
      <c r="AP575" s="174"/>
      <c r="AQ575" s="215"/>
      <c r="AR575" s="133"/>
      <c r="AS575" s="134" t="s">
        <v>353</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371</v>
      </c>
      <c r="F579" s="164"/>
      <c r="G579" s="165" t="s">
        <v>368</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369</v>
      </c>
      <c r="AF579" s="176"/>
      <c r="AG579" s="176"/>
      <c r="AH579" s="177"/>
      <c r="AI579" s="178" t="s">
        <v>459</v>
      </c>
      <c r="AJ579" s="178"/>
      <c r="AK579" s="178"/>
      <c r="AL579" s="173"/>
      <c r="AM579" s="178" t="s">
        <v>516</v>
      </c>
      <c r="AN579" s="178"/>
      <c r="AO579" s="178"/>
      <c r="AP579" s="173"/>
      <c r="AQ579" s="173" t="s">
        <v>352</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353</v>
      </c>
      <c r="AH580" s="169"/>
      <c r="AI580" s="179"/>
      <c r="AJ580" s="179"/>
      <c r="AK580" s="179"/>
      <c r="AL580" s="174"/>
      <c r="AM580" s="179"/>
      <c r="AN580" s="179"/>
      <c r="AO580" s="179"/>
      <c r="AP580" s="174"/>
      <c r="AQ580" s="215"/>
      <c r="AR580" s="133"/>
      <c r="AS580" s="134" t="s">
        <v>353</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371</v>
      </c>
      <c r="F584" s="164"/>
      <c r="G584" s="165" t="s">
        <v>368</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369</v>
      </c>
      <c r="AF584" s="176"/>
      <c r="AG584" s="176"/>
      <c r="AH584" s="177"/>
      <c r="AI584" s="178" t="s">
        <v>459</v>
      </c>
      <c r="AJ584" s="178"/>
      <c r="AK584" s="178"/>
      <c r="AL584" s="173"/>
      <c r="AM584" s="178" t="s">
        <v>516</v>
      </c>
      <c r="AN584" s="178"/>
      <c r="AO584" s="178"/>
      <c r="AP584" s="173"/>
      <c r="AQ584" s="173" t="s">
        <v>352</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353</v>
      </c>
      <c r="AH585" s="169"/>
      <c r="AI585" s="179"/>
      <c r="AJ585" s="179"/>
      <c r="AK585" s="179"/>
      <c r="AL585" s="174"/>
      <c r="AM585" s="179"/>
      <c r="AN585" s="179"/>
      <c r="AO585" s="179"/>
      <c r="AP585" s="174"/>
      <c r="AQ585" s="215"/>
      <c r="AR585" s="133"/>
      <c r="AS585" s="134" t="s">
        <v>353</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389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351</v>
      </c>
      <c r="F592" s="237"/>
      <c r="G592" s="238" t="s">
        <v>381</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370</v>
      </c>
      <c r="F593" s="164"/>
      <c r="G593" s="165" t="s">
        <v>367</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369</v>
      </c>
      <c r="AF593" s="176"/>
      <c r="AG593" s="176"/>
      <c r="AH593" s="177"/>
      <c r="AI593" s="178" t="s">
        <v>459</v>
      </c>
      <c r="AJ593" s="178"/>
      <c r="AK593" s="178"/>
      <c r="AL593" s="173"/>
      <c r="AM593" s="178" t="s">
        <v>516</v>
      </c>
      <c r="AN593" s="178"/>
      <c r="AO593" s="178"/>
      <c r="AP593" s="173"/>
      <c r="AQ593" s="173" t="s">
        <v>352</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353</v>
      </c>
      <c r="AH594" s="169"/>
      <c r="AI594" s="179"/>
      <c r="AJ594" s="179"/>
      <c r="AK594" s="179"/>
      <c r="AL594" s="174"/>
      <c r="AM594" s="179"/>
      <c r="AN594" s="179"/>
      <c r="AO594" s="179"/>
      <c r="AP594" s="174"/>
      <c r="AQ594" s="215"/>
      <c r="AR594" s="133"/>
      <c r="AS594" s="134" t="s">
        <v>353</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370</v>
      </c>
      <c r="F598" s="164"/>
      <c r="G598" s="165" t="s">
        <v>367</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369</v>
      </c>
      <c r="AF598" s="176"/>
      <c r="AG598" s="176"/>
      <c r="AH598" s="177"/>
      <c r="AI598" s="178" t="s">
        <v>459</v>
      </c>
      <c r="AJ598" s="178"/>
      <c r="AK598" s="178"/>
      <c r="AL598" s="173"/>
      <c r="AM598" s="178" t="s">
        <v>516</v>
      </c>
      <c r="AN598" s="178"/>
      <c r="AO598" s="178"/>
      <c r="AP598" s="173"/>
      <c r="AQ598" s="173" t="s">
        <v>352</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353</v>
      </c>
      <c r="AH599" s="169"/>
      <c r="AI599" s="179"/>
      <c r="AJ599" s="179"/>
      <c r="AK599" s="179"/>
      <c r="AL599" s="174"/>
      <c r="AM599" s="179"/>
      <c r="AN599" s="179"/>
      <c r="AO599" s="179"/>
      <c r="AP599" s="174"/>
      <c r="AQ599" s="215"/>
      <c r="AR599" s="133"/>
      <c r="AS599" s="134" t="s">
        <v>353</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370</v>
      </c>
      <c r="F603" s="164"/>
      <c r="G603" s="165" t="s">
        <v>367</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369</v>
      </c>
      <c r="AF603" s="176"/>
      <c r="AG603" s="176"/>
      <c r="AH603" s="177"/>
      <c r="AI603" s="178" t="s">
        <v>459</v>
      </c>
      <c r="AJ603" s="178"/>
      <c r="AK603" s="178"/>
      <c r="AL603" s="173"/>
      <c r="AM603" s="178" t="s">
        <v>516</v>
      </c>
      <c r="AN603" s="178"/>
      <c r="AO603" s="178"/>
      <c r="AP603" s="173"/>
      <c r="AQ603" s="173" t="s">
        <v>352</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353</v>
      </c>
      <c r="AH604" s="169"/>
      <c r="AI604" s="179"/>
      <c r="AJ604" s="179"/>
      <c r="AK604" s="179"/>
      <c r="AL604" s="174"/>
      <c r="AM604" s="179"/>
      <c r="AN604" s="179"/>
      <c r="AO604" s="179"/>
      <c r="AP604" s="174"/>
      <c r="AQ604" s="215"/>
      <c r="AR604" s="133"/>
      <c r="AS604" s="134" t="s">
        <v>353</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370</v>
      </c>
      <c r="F608" s="164"/>
      <c r="G608" s="165" t="s">
        <v>367</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369</v>
      </c>
      <c r="AF608" s="176"/>
      <c r="AG608" s="176"/>
      <c r="AH608" s="177"/>
      <c r="AI608" s="178" t="s">
        <v>459</v>
      </c>
      <c r="AJ608" s="178"/>
      <c r="AK608" s="178"/>
      <c r="AL608" s="173"/>
      <c r="AM608" s="178" t="s">
        <v>516</v>
      </c>
      <c r="AN608" s="178"/>
      <c r="AO608" s="178"/>
      <c r="AP608" s="173"/>
      <c r="AQ608" s="173" t="s">
        <v>352</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353</v>
      </c>
      <c r="AH609" s="169"/>
      <c r="AI609" s="179"/>
      <c r="AJ609" s="179"/>
      <c r="AK609" s="179"/>
      <c r="AL609" s="174"/>
      <c r="AM609" s="179"/>
      <c r="AN609" s="179"/>
      <c r="AO609" s="179"/>
      <c r="AP609" s="174"/>
      <c r="AQ609" s="215"/>
      <c r="AR609" s="133"/>
      <c r="AS609" s="134" t="s">
        <v>353</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370</v>
      </c>
      <c r="F613" s="164"/>
      <c r="G613" s="165" t="s">
        <v>367</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369</v>
      </c>
      <c r="AF613" s="176"/>
      <c r="AG613" s="176"/>
      <c r="AH613" s="177"/>
      <c r="AI613" s="178" t="s">
        <v>459</v>
      </c>
      <c r="AJ613" s="178"/>
      <c r="AK613" s="178"/>
      <c r="AL613" s="173"/>
      <c r="AM613" s="178" t="s">
        <v>516</v>
      </c>
      <c r="AN613" s="178"/>
      <c r="AO613" s="178"/>
      <c r="AP613" s="173"/>
      <c r="AQ613" s="173" t="s">
        <v>352</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353</v>
      </c>
      <c r="AH614" s="169"/>
      <c r="AI614" s="179"/>
      <c r="AJ614" s="179"/>
      <c r="AK614" s="179"/>
      <c r="AL614" s="174"/>
      <c r="AM614" s="179"/>
      <c r="AN614" s="179"/>
      <c r="AO614" s="179"/>
      <c r="AP614" s="174"/>
      <c r="AQ614" s="215"/>
      <c r="AR614" s="133"/>
      <c r="AS614" s="134" t="s">
        <v>353</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371</v>
      </c>
      <c r="F618" s="164"/>
      <c r="G618" s="165" t="s">
        <v>368</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369</v>
      </c>
      <c r="AF618" s="176"/>
      <c r="AG618" s="176"/>
      <c r="AH618" s="177"/>
      <c r="AI618" s="178" t="s">
        <v>459</v>
      </c>
      <c r="AJ618" s="178"/>
      <c r="AK618" s="178"/>
      <c r="AL618" s="173"/>
      <c r="AM618" s="178" t="s">
        <v>516</v>
      </c>
      <c r="AN618" s="178"/>
      <c r="AO618" s="178"/>
      <c r="AP618" s="173"/>
      <c r="AQ618" s="173" t="s">
        <v>352</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353</v>
      </c>
      <c r="AH619" s="169"/>
      <c r="AI619" s="179"/>
      <c r="AJ619" s="179"/>
      <c r="AK619" s="179"/>
      <c r="AL619" s="174"/>
      <c r="AM619" s="179"/>
      <c r="AN619" s="179"/>
      <c r="AO619" s="179"/>
      <c r="AP619" s="174"/>
      <c r="AQ619" s="215"/>
      <c r="AR619" s="133"/>
      <c r="AS619" s="134" t="s">
        <v>353</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371</v>
      </c>
      <c r="F623" s="164"/>
      <c r="G623" s="165" t="s">
        <v>368</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369</v>
      </c>
      <c r="AF623" s="176"/>
      <c r="AG623" s="176"/>
      <c r="AH623" s="177"/>
      <c r="AI623" s="178" t="s">
        <v>459</v>
      </c>
      <c r="AJ623" s="178"/>
      <c r="AK623" s="178"/>
      <c r="AL623" s="173"/>
      <c r="AM623" s="178" t="s">
        <v>516</v>
      </c>
      <c r="AN623" s="178"/>
      <c r="AO623" s="178"/>
      <c r="AP623" s="173"/>
      <c r="AQ623" s="173" t="s">
        <v>352</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353</v>
      </c>
      <c r="AH624" s="169"/>
      <c r="AI624" s="179"/>
      <c r="AJ624" s="179"/>
      <c r="AK624" s="179"/>
      <c r="AL624" s="174"/>
      <c r="AM624" s="179"/>
      <c r="AN624" s="179"/>
      <c r="AO624" s="179"/>
      <c r="AP624" s="174"/>
      <c r="AQ624" s="215"/>
      <c r="AR624" s="133"/>
      <c r="AS624" s="134" t="s">
        <v>353</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371</v>
      </c>
      <c r="F628" s="164"/>
      <c r="G628" s="165" t="s">
        <v>368</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369</v>
      </c>
      <c r="AF628" s="176"/>
      <c r="AG628" s="176"/>
      <c r="AH628" s="177"/>
      <c r="AI628" s="178" t="s">
        <v>459</v>
      </c>
      <c r="AJ628" s="178"/>
      <c r="AK628" s="178"/>
      <c r="AL628" s="173"/>
      <c r="AM628" s="178" t="s">
        <v>516</v>
      </c>
      <c r="AN628" s="178"/>
      <c r="AO628" s="178"/>
      <c r="AP628" s="173"/>
      <c r="AQ628" s="173" t="s">
        <v>352</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353</v>
      </c>
      <c r="AH629" s="169"/>
      <c r="AI629" s="179"/>
      <c r="AJ629" s="179"/>
      <c r="AK629" s="179"/>
      <c r="AL629" s="174"/>
      <c r="AM629" s="179"/>
      <c r="AN629" s="179"/>
      <c r="AO629" s="179"/>
      <c r="AP629" s="174"/>
      <c r="AQ629" s="215"/>
      <c r="AR629" s="133"/>
      <c r="AS629" s="134" t="s">
        <v>353</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371</v>
      </c>
      <c r="F633" s="164"/>
      <c r="G633" s="165" t="s">
        <v>368</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369</v>
      </c>
      <c r="AF633" s="176"/>
      <c r="AG633" s="176"/>
      <c r="AH633" s="177"/>
      <c r="AI633" s="178" t="s">
        <v>459</v>
      </c>
      <c r="AJ633" s="178"/>
      <c r="AK633" s="178"/>
      <c r="AL633" s="173"/>
      <c r="AM633" s="178" t="s">
        <v>516</v>
      </c>
      <c r="AN633" s="178"/>
      <c r="AO633" s="178"/>
      <c r="AP633" s="173"/>
      <c r="AQ633" s="173" t="s">
        <v>352</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353</v>
      </c>
      <c r="AH634" s="169"/>
      <c r="AI634" s="179"/>
      <c r="AJ634" s="179"/>
      <c r="AK634" s="179"/>
      <c r="AL634" s="174"/>
      <c r="AM634" s="179"/>
      <c r="AN634" s="179"/>
      <c r="AO634" s="179"/>
      <c r="AP634" s="174"/>
      <c r="AQ634" s="215"/>
      <c r="AR634" s="133"/>
      <c r="AS634" s="134" t="s">
        <v>353</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371</v>
      </c>
      <c r="F638" s="164"/>
      <c r="G638" s="165" t="s">
        <v>368</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369</v>
      </c>
      <c r="AF638" s="176"/>
      <c r="AG638" s="176"/>
      <c r="AH638" s="177"/>
      <c r="AI638" s="178" t="s">
        <v>459</v>
      </c>
      <c r="AJ638" s="178"/>
      <c r="AK638" s="178"/>
      <c r="AL638" s="173"/>
      <c r="AM638" s="178" t="s">
        <v>516</v>
      </c>
      <c r="AN638" s="178"/>
      <c r="AO638" s="178"/>
      <c r="AP638" s="173"/>
      <c r="AQ638" s="173" t="s">
        <v>352</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353</v>
      </c>
      <c r="AH639" s="169"/>
      <c r="AI639" s="179"/>
      <c r="AJ639" s="179"/>
      <c r="AK639" s="179"/>
      <c r="AL639" s="174"/>
      <c r="AM639" s="179"/>
      <c r="AN639" s="179"/>
      <c r="AO639" s="179"/>
      <c r="AP639" s="174"/>
      <c r="AQ639" s="215"/>
      <c r="AR639" s="133"/>
      <c r="AS639" s="134" t="s">
        <v>353</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389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351</v>
      </c>
      <c r="F646" s="237"/>
      <c r="G646" s="238" t="s">
        <v>381</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370</v>
      </c>
      <c r="F647" s="164"/>
      <c r="G647" s="165" t="s">
        <v>367</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369</v>
      </c>
      <c r="AF647" s="176"/>
      <c r="AG647" s="176"/>
      <c r="AH647" s="177"/>
      <c r="AI647" s="178" t="s">
        <v>459</v>
      </c>
      <c r="AJ647" s="178"/>
      <c r="AK647" s="178"/>
      <c r="AL647" s="173"/>
      <c r="AM647" s="178" t="s">
        <v>516</v>
      </c>
      <c r="AN647" s="178"/>
      <c r="AO647" s="178"/>
      <c r="AP647" s="173"/>
      <c r="AQ647" s="173" t="s">
        <v>352</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353</v>
      </c>
      <c r="AH648" s="169"/>
      <c r="AI648" s="179"/>
      <c r="AJ648" s="179"/>
      <c r="AK648" s="179"/>
      <c r="AL648" s="174"/>
      <c r="AM648" s="179"/>
      <c r="AN648" s="179"/>
      <c r="AO648" s="179"/>
      <c r="AP648" s="174"/>
      <c r="AQ648" s="215"/>
      <c r="AR648" s="133"/>
      <c r="AS648" s="134" t="s">
        <v>353</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370</v>
      </c>
      <c r="F652" s="164"/>
      <c r="G652" s="165" t="s">
        <v>367</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369</v>
      </c>
      <c r="AF652" s="176"/>
      <c r="AG652" s="176"/>
      <c r="AH652" s="177"/>
      <c r="AI652" s="178" t="s">
        <v>459</v>
      </c>
      <c r="AJ652" s="178"/>
      <c r="AK652" s="178"/>
      <c r="AL652" s="173"/>
      <c r="AM652" s="178" t="s">
        <v>516</v>
      </c>
      <c r="AN652" s="178"/>
      <c r="AO652" s="178"/>
      <c r="AP652" s="173"/>
      <c r="AQ652" s="173" t="s">
        <v>352</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353</v>
      </c>
      <c r="AH653" s="169"/>
      <c r="AI653" s="179"/>
      <c r="AJ653" s="179"/>
      <c r="AK653" s="179"/>
      <c r="AL653" s="174"/>
      <c r="AM653" s="179"/>
      <c r="AN653" s="179"/>
      <c r="AO653" s="179"/>
      <c r="AP653" s="174"/>
      <c r="AQ653" s="215"/>
      <c r="AR653" s="133"/>
      <c r="AS653" s="134" t="s">
        <v>353</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370</v>
      </c>
      <c r="F657" s="164"/>
      <c r="G657" s="165" t="s">
        <v>367</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369</v>
      </c>
      <c r="AF657" s="176"/>
      <c r="AG657" s="176"/>
      <c r="AH657" s="177"/>
      <c r="AI657" s="178" t="s">
        <v>459</v>
      </c>
      <c r="AJ657" s="178"/>
      <c r="AK657" s="178"/>
      <c r="AL657" s="173"/>
      <c r="AM657" s="178" t="s">
        <v>516</v>
      </c>
      <c r="AN657" s="178"/>
      <c r="AO657" s="178"/>
      <c r="AP657" s="173"/>
      <c r="AQ657" s="173" t="s">
        <v>352</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353</v>
      </c>
      <c r="AH658" s="169"/>
      <c r="AI658" s="179"/>
      <c r="AJ658" s="179"/>
      <c r="AK658" s="179"/>
      <c r="AL658" s="174"/>
      <c r="AM658" s="179"/>
      <c r="AN658" s="179"/>
      <c r="AO658" s="179"/>
      <c r="AP658" s="174"/>
      <c r="AQ658" s="215"/>
      <c r="AR658" s="133"/>
      <c r="AS658" s="134" t="s">
        <v>353</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370</v>
      </c>
      <c r="F662" s="164"/>
      <c r="G662" s="165" t="s">
        <v>367</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369</v>
      </c>
      <c r="AF662" s="176"/>
      <c r="AG662" s="176"/>
      <c r="AH662" s="177"/>
      <c r="AI662" s="178" t="s">
        <v>459</v>
      </c>
      <c r="AJ662" s="178"/>
      <c r="AK662" s="178"/>
      <c r="AL662" s="173"/>
      <c r="AM662" s="178" t="s">
        <v>516</v>
      </c>
      <c r="AN662" s="178"/>
      <c r="AO662" s="178"/>
      <c r="AP662" s="173"/>
      <c r="AQ662" s="173" t="s">
        <v>352</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353</v>
      </c>
      <c r="AH663" s="169"/>
      <c r="AI663" s="179"/>
      <c r="AJ663" s="179"/>
      <c r="AK663" s="179"/>
      <c r="AL663" s="174"/>
      <c r="AM663" s="179"/>
      <c r="AN663" s="179"/>
      <c r="AO663" s="179"/>
      <c r="AP663" s="174"/>
      <c r="AQ663" s="215"/>
      <c r="AR663" s="133"/>
      <c r="AS663" s="134" t="s">
        <v>353</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370</v>
      </c>
      <c r="F667" s="164"/>
      <c r="G667" s="165" t="s">
        <v>367</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369</v>
      </c>
      <c r="AF667" s="176"/>
      <c r="AG667" s="176"/>
      <c r="AH667" s="177"/>
      <c r="AI667" s="178" t="s">
        <v>459</v>
      </c>
      <c r="AJ667" s="178"/>
      <c r="AK667" s="178"/>
      <c r="AL667" s="173"/>
      <c r="AM667" s="178" t="s">
        <v>516</v>
      </c>
      <c r="AN667" s="178"/>
      <c r="AO667" s="178"/>
      <c r="AP667" s="173"/>
      <c r="AQ667" s="173" t="s">
        <v>352</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353</v>
      </c>
      <c r="AH668" s="169"/>
      <c r="AI668" s="179"/>
      <c r="AJ668" s="179"/>
      <c r="AK668" s="179"/>
      <c r="AL668" s="174"/>
      <c r="AM668" s="179"/>
      <c r="AN668" s="179"/>
      <c r="AO668" s="179"/>
      <c r="AP668" s="174"/>
      <c r="AQ668" s="215"/>
      <c r="AR668" s="133"/>
      <c r="AS668" s="134" t="s">
        <v>353</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371</v>
      </c>
      <c r="F672" s="164"/>
      <c r="G672" s="165" t="s">
        <v>368</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369</v>
      </c>
      <c r="AF672" s="176"/>
      <c r="AG672" s="176"/>
      <c r="AH672" s="177"/>
      <c r="AI672" s="178" t="s">
        <v>459</v>
      </c>
      <c r="AJ672" s="178"/>
      <c r="AK672" s="178"/>
      <c r="AL672" s="173"/>
      <c r="AM672" s="178" t="s">
        <v>516</v>
      </c>
      <c r="AN672" s="178"/>
      <c r="AO672" s="178"/>
      <c r="AP672" s="173"/>
      <c r="AQ672" s="173" t="s">
        <v>352</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353</v>
      </c>
      <c r="AH673" s="169"/>
      <c r="AI673" s="179"/>
      <c r="AJ673" s="179"/>
      <c r="AK673" s="179"/>
      <c r="AL673" s="174"/>
      <c r="AM673" s="179"/>
      <c r="AN673" s="179"/>
      <c r="AO673" s="179"/>
      <c r="AP673" s="174"/>
      <c r="AQ673" s="215"/>
      <c r="AR673" s="133"/>
      <c r="AS673" s="134" t="s">
        <v>353</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371</v>
      </c>
      <c r="F677" s="164"/>
      <c r="G677" s="165" t="s">
        <v>368</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369</v>
      </c>
      <c r="AF677" s="176"/>
      <c r="AG677" s="176"/>
      <c r="AH677" s="177"/>
      <c r="AI677" s="178" t="s">
        <v>459</v>
      </c>
      <c r="AJ677" s="178"/>
      <c r="AK677" s="178"/>
      <c r="AL677" s="173"/>
      <c r="AM677" s="178" t="s">
        <v>516</v>
      </c>
      <c r="AN677" s="178"/>
      <c r="AO677" s="178"/>
      <c r="AP677" s="173"/>
      <c r="AQ677" s="173" t="s">
        <v>352</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353</v>
      </c>
      <c r="AH678" s="169"/>
      <c r="AI678" s="179"/>
      <c r="AJ678" s="179"/>
      <c r="AK678" s="179"/>
      <c r="AL678" s="174"/>
      <c r="AM678" s="179"/>
      <c r="AN678" s="179"/>
      <c r="AO678" s="179"/>
      <c r="AP678" s="174"/>
      <c r="AQ678" s="215"/>
      <c r="AR678" s="133"/>
      <c r="AS678" s="134" t="s">
        <v>353</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371</v>
      </c>
      <c r="F682" s="164"/>
      <c r="G682" s="165" t="s">
        <v>368</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369</v>
      </c>
      <c r="AF682" s="176"/>
      <c r="AG682" s="176"/>
      <c r="AH682" s="177"/>
      <c r="AI682" s="178" t="s">
        <v>459</v>
      </c>
      <c r="AJ682" s="178"/>
      <c r="AK682" s="178"/>
      <c r="AL682" s="173"/>
      <c r="AM682" s="178" t="s">
        <v>516</v>
      </c>
      <c r="AN682" s="178"/>
      <c r="AO682" s="178"/>
      <c r="AP682" s="173"/>
      <c r="AQ682" s="173" t="s">
        <v>352</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353</v>
      </c>
      <c r="AH683" s="169"/>
      <c r="AI683" s="179"/>
      <c r="AJ683" s="179"/>
      <c r="AK683" s="179"/>
      <c r="AL683" s="174"/>
      <c r="AM683" s="179"/>
      <c r="AN683" s="179"/>
      <c r="AO683" s="179"/>
      <c r="AP683" s="174"/>
      <c r="AQ683" s="215"/>
      <c r="AR683" s="133"/>
      <c r="AS683" s="134" t="s">
        <v>353</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371</v>
      </c>
      <c r="F687" s="164"/>
      <c r="G687" s="165" t="s">
        <v>368</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369</v>
      </c>
      <c r="AF687" s="176"/>
      <c r="AG687" s="176"/>
      <c r="AH687" s="177"/>
      <c r="AI687" s="178" t="s">
        <v>459</v>
      </c>
      <c r="AJ687" s="178"/>
      <c r="AK687" s="178"/>
      <c r="AL687" s="173"/>
      <c r="AM687" s="178" t="s">
        <v>516</v>
      </c>
      <c r="AN687" s="178"/>
      <c r="AO687" s="178"/>
      <c r="AP687" s="173"/>
      <c r="AQ687" s="173" t="s">
        <v>352</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353</v>
      </c>
      <c r="AH688" s="169"/>
      <c r="AI688" s="179"/>
      <c r="AJ688" s="179"/>
      <c r="AK688" s="179"/>
      <c r="AL688" s="174"/>
      <c r="AM688" s="179"/>
      <c r="AN688" s="179"/>
      <c r="AO688" s="179"/>
      <c r="AP688" s="174"/>
      <c r="AQ688" s="215"/>
      <c r="AR688" s="133"/>
      <c r="AS688" s="134" t="s">
        <v>353</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371</v>
      </c>
      <c r="F692" s="164"/>
      <c r="G692" s="165" t="s">
        <v>368</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369</v>
      </c>
      <c r="AF692" s="176"/>
      <c r="AG692" s="176"/>
      <c r="AH692" s="177"/>
      <c r="AI692" s="178" t="s">
        <v>459</v>
      </c>
      <c r="AJ692" s="178"/>
      <c r="AK692" s="178"/>
      <c r="AL692" s="173"/>
      <c r="AM692" s="178" t="s">
        <v>516</v>
      </c>
      <c r="AN692" s="178"/>
      <c r="AO692" s="178"/>
      <c r="AP692" s="173"/>
      <c r="AQ692" s="173" t="s">
        <v>352</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353</v>
      </c>
      <c r="AH693" s="169"/>
      <c r="AI693" s="179"/>
      <c r="AJ693" s="179"/>
      <c r="AK693" s="179"/>
      <c r="AL693" s="174"/>
      <c r="AM693" s="179"/>
      <c r="AN693" s="179"/>
      <c r="AO693" s="179"/>
      <c r="AP693" s="174"/>
      <c r="AQ693" s="215"/>
      <c r="AR693" s="133"/>
      <c r="AS693" s="134" t="s">
        <v>353</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389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535</v>
      </c>
      <c r="AE702" s="899"/>
      <c r="AF702" s="899"/>
      <c r="AG702" s="888" t="s">
        <v>563</v>
      </c>
      <c r="AH702" s="889"/>
      <c r="AI702" s="889"/>
      <c r="AJ702" s="889"/>
      <c r="AK702" s="889"/>
      <c r="AL702" s="889"/>
      <c r="AM702" s="889"/>
      <c r="AN702" s="889"/>
      <c r="AO702" s="889"/>
      <c r="AP702" s="889"/>
      <c r="AQ702" s="889"/>
      <c r="AR702" s="889"/>
      <c r="AS702" s="889"/>
      <c r="AT702" s="889"/>
      <c r="AU702" s="889"/>
      <c r="AV702" s="889"/>
      <c r="AW702" s="889"/>
      <c r="AX702" s="890"/>
    </row>
    <row r="703" spans="1:50" ht="62.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535</v>
      </c>
      <c r="AE703" s="152"/>
      <c r="AF703" s="152"/>
      <c r="AG703" s="664" t="s">
        <v>564</v>
      </c>
      <c r="AH703" s="665"/>
      <c r="AI703" s="665"/>
      <c r="AJ703" s="665"/>
      <c r="AK703" s="665"/>
      <c r="AL703" s="665"/>
      <c r="AM703" s="665"/>
      <c r="AN703" s="665"/>
      <c r="AO703" s="665"/>
      <c r="AP703" s="665"/>
      <c r="AQ703" s="665"/>
      <c r="AR703" s="665"/>
      <c r="AS703" s="665"/>
      <c r="AT703" s="665"/>
      <c r="AU703" s="665"/>
      <c r="AV703" s="665"/>
      <c r="AW703" s="665"/>
      <c r="AX703" s="666"/>
    </row>
    <row r="704" spans="1:50" ht="5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535</v>
      </c>
      <c r="AE704" s="586"/>
      <c r="AF704" s="586"/>
      <c r="AG704" s="429" t="s">
        <v>565</v>
      </c>
      <c r="AH704" s="231"/>
      <c r="AI704" s="231"/>
      <c r="AJ704" s="231"/>
      <c r="AK704" s="231"/>
      <c r="AL704" s="231"/>
      <c r="AM704" s="231"/>
      <c r="AN704" s="231"/>
      <c r="AO704" s="231"/>
      <c r="AP704" s="231"/>
      <c r="AQ704" s="231"/>
      <c r="AR704" s="231"/>
      <c r="AS704" s="231"/>
      <c r="AT704" s="231"/>
      <c r="AU704" s="231"/>
      <c r="AV704" s="231"/>
      <c r="AW704" s="231"/>
      <c r="AX704" s="430"/>
    </row>
    <row r="705" spans="1:50" ht="54.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535</v>
      </c>
      <c r="AE705" s="733"/>
      <c r="AF705" s="733"/>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57.75" customHeight="1" x14ac:dyDescent="0.15">
      <c r="A706" s="655"/>
      <c r="B706" s="770"/>
      <c r="C706" s="614"/>
      <c r="D706" s="615"/>
      <c r="E706" s="683" t="s">
        <v>509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54.75" customHeight="1" x14ac:dyDescent="0.15">
      <c r="A707" s="655"/>
      <c r="B707" s="770"/>
      <c r="C707" s="616"/>
      <c r="D707" s="617"/>
      <c r="E707" s="686" t="s">
        <v>443</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535</v>
      </c>
      <c r="AE708" s="668"/>
      <c r="AF708" s="668"/>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33"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535</v>
      </c>
      <c r="AE709" s="152"/>
      <c r="AF709" s="152"/>
      <c r="AG709" s="664" t="s">
        <v>568</v>
      </c>
      <c r="AH709" s="665"/>
      <c r="AI709" s="665"/>
      <c r="AJ709" s="665"/>
      <c r="AK709" s="665"/>
      <c r="AL709" s="665"/>
      <c r="AM709" s="665"/>
      <c r="AN709" s="665"/>
      <c r="AO709" s="665"/>
      <c r="AP709" s="665"/>
      <c r="AQ709" s="665"/>
      <c r="AR709" s="665"/>
      <c r="AS709" s="665"/>
      <c r="AT709" s="665"/>
      <c r="AU709" s="665"/>
      <c r="AV709" s="665"/>
      <c r="AW709" s="665"/>
      <c r="AX709" s="666"/>
    </row>
    <row r="710" spans="1:50" ht="65.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535</v>
      </c>
      <c r="AE710" s="152"/>
      <c r="AF710" s="152"/>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535</v>
      </c>
      <c r="AE711" s="152"/>
      <c r="AF711" s="152"/>
      <c r="AG711" s="664" t="s">
        <v>570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562</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476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45.75" customHeight="1" x14ac:dyDescent="0.15">
      <c r="A714" s="657"/>
      <c r="B714" s="658"/>
      <c r="C714" s="771" t="s">
        <v>448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535</v>
      </c>
      <c r="AE714" s="592"/>
      <c r="AF714" s="593"/>
      <c r="AG714" s="689" t="s">
        <v>572</v>
      </c>
      <c r="AH714" s="690"/>
      <c r="AI714" s="690"/>
      <c r="AJ714" s="690"/>
      <c r="AK714" s="690"/>
      <c r="AL714" s="690"/>
      <c r="AM714" s="690"/>
      <c r="AN714" s="690"/>
      <c r="AO714" s="690"/>
      <c r="AP714" s="690"/>
      <c r="AQ714" s="690"/>
      <c r="AR714" s="690"/>
      <c r="AS714" s="690"/>
      <c r="AT714" s="690"/>
      <c r="AU714" s="690"/>
      <c r="AV714" s="690"/>
      <c r="AW714" s="690"/>
      <c r="AX714" s="691"/>
    </row>
    <row r="715" spans="1:50" ht="55.5" customHeight="1" x14ac:dyDescent="0.15">
      <c r="A715" s="621" t="s">
        <v>40</v>
      </c>
      <c r="B715" s="654"/>
      <c r="C715" s="659" t="s">
        <v>449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535</v>
      </c>
      <c r="AE715" s="668"/>
      <c r="AF715" s="777"/>
      <c r="AG715" s="526" t="s">
        <v>573</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535</v>
      </c>
      <c r="AE716" s="759"/>
      <c r="AF716" s="759"/>
      <c r="AG716" s="664" t="s">
        <v>574</v>
      </c>
      <c r="AH716" s="665"/>
      <c r="AI716" s="665"/>
      <c r="AJ716" s="665"/>
      <c r="AK716" s="665"/>
      <c r="AL716" s="665"/>
      <c r="AM716" s="665"/>
      <c r="AN716" s="665"/>
      <c r="AO716" s="665"/>
      <c r="AP716" s="665"/>
      <c r="AQ716" s="665"/>
      <c r="AR716" s="665"/>
      <c r="AS716" s="665"/>
      <c r="AT716" s="665"/>
      <c r="AU716" s="665"/>
      <c r="AV716" s="665"/>
      <c r="AW716" s="665"/>
      <c r="AX716" s="666"/>
    </row>
    <row r="717" spans="1:50" ht="56.25" customHeight="1" x14ac:dyDescent="0.15">
      <c r="A717" s="655"/>
      <c r="B717" s="656"/>
      <c r="C717" s="588" t="s">
        <v>372</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535</v>
      </c>
      <c r="AE717" s="152"/>
      <c r="AF717" s="152"/>
      <c r="AG717" s="664" t="s">
        <v>575</v>
      </c>
      <c r="AH717" s="665"/>
      <c r="AI717" s="665"/>
      <c r="AJ717" s="665"/>
      <c r="AK717" s="665"/>
      <c r="AL717" s="665"/>
      <c r="AM717" s="665"/>
      <c r="AN717" s="665"/>
      <c r="AO717" s="665"/>
      <c r="AP717" s="665"/>
      <c r="AQ717" s="665"/>
      <c r="AR717" s="665"/>
      <c r="AS717" s="665"/>
      <c r="AT717" s="665"/>
      <c r="AU717" s="665"/>
      <c r="AV717" s="665"/>
      <c r="AW717" s="665"/>
      <c r="AX717" s="666"/>
    </row>
    <row r="718" spans="1:50" ht="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535</v>
      </c>
      <c r="AE718" s="152"/>
      <c r="AF718" s="152"/>
      <c r="AG718" s="160" t="s">
        <v>576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562</v>
      </c>
      <c r="AE719" s="668"/>
      <c r="AF719" s="668"/>
      <c r="AG719" s="157" t="s">
        <v>577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467</v>
      </c>
      <c r="D720" s="936"/>
      <c r="E720" s="936"/>
      <c r="F720" s="939"/>
      <c r="G720" s="935" t="s">
        <v>468</v>
      </c>
      <c r="H720" s="936"/>
      <c r="I720" s="936"/>
      <c r="J720" s="936"/>
      <c r="K720" s="936"/>
      <c r="L720" s="936"/>
      <c r="M720" s="936"/>
      <c r="N720" s="935" t="s">
        <v>472</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80.25" customHeight="1" x14ac:dyDescent="0.15">
      <c r="A726" s="621" t="s">
        <v>48</v>
      </c>
      <c r="B726" s="622"/>
      <c r="C726" s="444" t="s">
        <v>53</v>
      </c>
      <c r="D726" s="581"/>
      <c r="E726" s="581"/>
      <c r="F726" s="582"/>
      <c r="G726" s="797" t="s">
        <v>578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580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884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2.75" customHeight="1" thickBot="1" x14ac:dyDescent="0.2">
      <c r="A733" s="749" t="s">
        <v>917</v>
      </c>
      <c r="B733" s="750"/>
      <c r="C733" s="750"/>
      <c r="D733" s="750"/>
      <c r="E733" s="751"/>
      <c r="F733" s="766" t="s">
        <v>885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423</v>
      </c>
      <c r="B737" s="117"/>
      <c r="C737" s="117"/>
      <c r="D737" s="118"/>
      <c r="E737" s="111" t="s">
        <v>577</v>
      </c>
      <c r="F737" s="111"/>
      <c r="G737" s="111"/>
      <c r="H737" s="111"/>
      <c r="I737" s="111"/>
      <c r="J737" s="111"/>
      <c r="K737" s="111"/>
      <c r="L737" s="111"/>
      <c r="M737" s="111"/>
      <c r="N737" s="112" t="s">
        <v>355</v>
      </c>
      <c r="O737" s="112"/>
      <c r="P737" s="112"/>
      <c r="Q737" s="112"/>
      <c r="R737" s="111" t="s">
        <v>582</v>
      </c>
      <c r="S737" s="111"/>
      <c r="T737" s="111"/>
      <c r="U737" s="111"/>
      <c r="V737" s="111"/>
      <c r="W737" s="111"/>
      <c r="X737" s="111"/>
      <c r="Y737" s="111"/>
      <c r="Z737" s="111"/>
      <c r="AA737" s="112" t="s">
        <v>356</v>
      </c>
      <c r="AB737" s="112"/>
      <c r="AC737" s="112"/>
      <c r="AD737" s="112"/>
      <c r="AE737" s="111" t="s">
        <v>584</v>
      </c>
      <c r="AF737" s="111"/>
      <c r="AG737" s="111"/>
      <c r="AH737" s="111"/>
      <c r="AI737" s="111"/>
      <c r="AJ737" s="111"/>
      <c r="AK737" s="111"/>
      <c r="AL737" s="111"/>
      <c r="AM737" s="111"/>
      <c r="AN737" s="112" t="s">
        <v>357</v>
      </c>
      <c r="AO737" s="112"/>
      <c r="AP737" s="112"/>
      <c r="AQ737" s="112"/>
      <c r="AR737" s="113" t="s">
        <v>586</v>
      </c>
      <c r="AS737" s="114"/>
      <c r="AT737" s="114"/>
      <c r="AU737" s="114"/>
      <c r="AV737" s="114"/>
      <c r="AW737" s="114"/>
      <c r="AX737" s="115"/>
      <c r="AY737" s="89"/>
      <c r="AZ737" s="89"/>
    </row>
    <row r="738" spans="1:52" ht="24.75" customHeight="1" x14ac:dyDescent="0.15">
      <c r="A738" s="116" t="s">
        <v>358</v>
      </c>
      <c r="B738" s="117"/>
      <c r="C738" s="117"/>
      <c r="D738" s="118"/>
      <c r="E738" s="111" t="s">
        <v>581</v>
      </c>
      <c r="F738" s="111"/>
      <c r="G738" s="111"/>
      <c r="H738" s="111"/>
      <c r="I738" s="111"/>
      <c r="J738" s="111"/>
      <c r="K738" s="111"/>
      <c r="L738" s="111"/>
      <c r="M738" s="111"/>
      <c r="N738" s="112" t="s">
        <v>359</v>
      </c>
      <c r="O738" s="112"/>
      <c r="P738" s="112"/>
      <c r="Q738" s="112"/>
      <c r="R738" s="111" t="s">
        <v>583</v>
      </c>
      <c r="S738" s="111"/>
      <c r="T738" s="111"/>
      <c r="U738" s="111"/>
      <c r="V738" s="111"/>
      <c r="W738" s="111"/>
      <c r="X738" s="111"/>
      <c r="Y738" s="111"/>
      <c r="Z738" s="111"/>
      <c r="AA738" s="112" t="s">
        <v>469</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523</v>
      </c>
      <c r="B739" s="123"/>
      <c r="C739" s="123"/>
      <c r="D739" s="124"/>
      <c r="E739" s="125"/>
      <c r="F739" s="126"/>
      <c r="G739" s="126"/>
      <c r="H739" s="91" t="str">
        <f>IF(E739="", "", "(")</f>
        <v/>
      </c>
      <c r="I739" s="106"/>
      <c r="J739" s="106"/>
      <c r="K739" s="91" t="str">
        <f>IF(OR(I739="　", I739=""), "", "-")</f>
        <v/>
      </c>
      <c r="L739" s="107">
        <v>28</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512</v>
      </c>
      <c r="B740" s="140"/>
      <c r="C740" s="140"/>
      <c r="D740" s="140"/>
      <c r="E740" s="140"/>
      <c r="F740" s="141"/>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514</v>
      </c>
      <c r="B779" s="761"/>
      <c r="C779" s="761"/>
      <c r="D779" s="761"/>
      <c r="E779" s="761"/>
      <c r="F779" s="762"/>
      <c r="G779" s="440" t="s">
        <v>587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591</v>
      </c>
      <c r="H781" s="450"/>
      <c r="I781" s="450"/>
      <c r="J781" s="450"/>
      <c r="K781" s="451"/>
      <c r="L781" s="452" t="s">
        <v>588</v>
      </c>
      <c r="M781" s="453"/>
      <c r="N781" s="453"/>
      <c r="O781" s="453"/>
      <c r="P781" s="453"/>
      <c r="Q781" s="453"/>
      <c r="R781" s="453"/>
      <c r="S781" s="453"/>
      <c r="T781" s="453"/>
      <c r="U781" s="453"/>
      <c r="V781" s="453"/>
      <c r="W781" s="453"/>
      <c r="X781" s="454"/>
      <c r="Y781" s="455">
        <v>22</v>
      </c>
      <c r="Z781" s="456"/>
      <c r="AA781" s="456"/>
      <c r="AB781" s="557"/>
      <c r="AC781" s="449" t="s">
        <v>591</v>
      </c>
      <c r="AD781" s="450"/>
      <c r="AE781" s="450"/>
      <c r="AF781" s="450"/>
      <c r="AG781" s="451"/>
      <c r="AH781" s="452" t="s">
        <v>589</v>
      </c>
      <c r="AI781" s="453"/>
      <c r="AJ781" s="453"/>
      <c r="AK781" s="453"/>
      <c r="AL781" s="453"/>
      <c r="AM781" s="453"/>
      <c r="AN781" s="453"/>
      <c r="AO781" s="453"/>
      <c r="AP781" s="453"/>
      <c r="AQ781" s="453"/>
      <c r="AR781" s="453"/>
      <c r="AS781" s="453"/>
      <c r="AT781" s="454"/>
      <c r="AU781" s="455">
        <v>85</v>
      </c>
      <c r="AV781" s="456"/>
      <c r="AW781" s="456"/>
      <c r="AX781" s="457"/>
    </row>
    <row r="782" spans="1:50" ht="24.75" hidden="1"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v>656</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678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85</v>
      </c>
      <c r="AV791" s="414"/>
      <c r="AW791" s="414"/>
      <c r="AX791" s="416"/>
    </row>
    <row r="792" spans="1:50" ht="24.75" customHeight="1" x14ac:dyDescent="0.15">
      <c r="A792" s="556"/>
      <c r="B792" s="763"/>
      <c r="C792" s="763"/>
      <c r="D792" s="763"/>
      <c r="E792" s="763"/>
      <c r="F792" s="764"/>
      <c r="G792" s="440" t="s">
        <v>592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877</v>
      </c>
      <c r="H794" s="450"/>
      <c r="I794" s="450"/>
      <c r="J794" s="450"/>
      <c r="K794" s="451"/>
      <c r="L794" s="452" t="s">
        <v>594</v>
      </c>
      <c r="M794" s="453"/>
      <c r="N794" s="453"/>
      <c r="O794" s="453"/>
      <c r="P794" s="453"/>
      <c r="Q794" s="453"/>
      <c r="R794" s="453"/>
      <c r="S794" s="453"/>
      <c r="T794" s="453"/>
      <c r="U794" s="453"/>
      <c r="V794" s="453"/>
      <c r="W794" s="453"/>
      <c r="X794" s="454"/>
      <c r="Y794" s="455">
        <v>0.99360000000000004</v>
      </c>
      <c r="Z794" s="456"/>
      <c r="AA794" s="456"/>
      <c r="AB794" s="557"/>
      <c r="AC794" s="449" t="s">
        <v>753</v>
      </c>
      <c r="AD794" s="450"/>
      <c r="AE794" s="450"/>
      <c r="AF794" s="450"/>
      <c r="AG794" s="451"/>
      <c r="AH794" s="452" t="s">
        <v>758</v>
      </c>
      <c r="AI794" s="453"/>
      <c r="AJ794" s="453"/>
      <c r="AK794" s="453"/>
      <c r="AL794" s="453"/>
      <c r="AM794" s="453"/>
      <c r="AN794" s="453"/>
      <c r="AO794" s="453"/>
      <c r="AP794" s="453"/>
      <c r="AQ794" s="453"/>
      <c r="AR794" s="453"/>
      <c r="AS794" s="453"/>
      <c r="AT794" s="454"/>
      <c r="AU794" s="455">
        <v>39.98677</v>
      </c>
      <c r="AV794" s="456"/>
      <c r="AW794" s="456"/>
      <c r="AX794" s="457"/>
    </row>
    <row r="795" spans="1:50" ht="24.75" customHeight="1" x14ac:dyDescent="0.15">
      <c r="A795" s="556"/>
      <c r="B795" s="763"/>
      <c r="C795" s="763"/>
      <c r="D795" s="763"/>
      <c r="E795" s="763"/>
      <c r="F795" s="764"/>
      <c r="G795" s="347" t="s">
        <v>878</v>
      </c>
      <c r="H795" s="348"/>
      <c r="I795" s="348"/>
      <c r="J795" s="348"/>
      <c r="K795" s="349"/>
      <c r="L795" s="400" t="s">
        <v>876</v>
      </c>
      <c r="M795" s="401"/>
      <c r="N795" s="401"/>
      <c r="O795" s="401"/>
      <c r="P795" s="401"/>
      <c r="Q795" s="401"/>
      <c r="R795" s="401"/>
      <c r="S795" s="401"/>
      <c r="T795" s="401"/>
      <c r="U795" s="401"/>
      <c r="V795" s="401"/>
      <c r="W795" s="401"/>
      <c r="X795" s="402"/>
      <c r="Y795" s="397">
        <v>0.99360000000000004</v>
      </c>
      <c r="Z795" s="398"/>
      <c r="AA795" s="398"/>
      <c r="AB795" s="404"/>
      <c r="AC795" s="347" t="s">
        <v>754</v>
      </c>
      <c r="AD795" s="348"/>
      <c r="AE795" s="348"/>
      <c r="AF795" s="348"/>
      <c r="AG795" s="349"/>
      <c r="AH795" s="400" t="s">
        <v>759</v>
      </c>
      <c r="AI795" s="401"/>
      <c r="AJ795" s="401"/>
      <c r="AK795" s="401"/>
      <c r="AL795" s="401"/>
      <c r="AM795" s="401"/>
      <c r="AN795" s="401"/>
      <c r="AO795" s="401"/>
      <c r="AP795" s="401"/>
      <c r="AQ795" s="401"/>
      <c r="AR795" s="401"/>
      <c r="AS795" s="401"/>
      <c r="AT795" s="402"/>
      <c r="AU795" s="397">
        <v>0.21648600000000001</v>
      </c>
      <c r="AV795" s="398"/>
      <c r="AW795" s="398"/>
      <c r="AX795" s="399"/>
    </row>
    <row r="796" spans="1:50" ht="24.75" customHeight="1" x14ac:dyDescent="0.15">
      <c r="A796" s="556"/>
      <c r="B796" s="763"/>
      <c r="C796" s="763"/>
      <c r="D796" s="763"/>
      <c r="E796" s="763"/>
      <c r="F796" s="764"/>
      <c r="G796" s="347" t="s">
        <v>878</v>
      </c>
      <c r="H796" s="348"/>
      <c r="I796" s="348"/>
      <c r="J796" s="348"/>
      <c r="K796" s="349"/>
      <c r="L796" s="400" t="s">
        <v>881</v>
      </c>
      <c r="M796" s="401"/>
      <c r="N796" s="401"/>
      <c r="O796" s="401"/>
      <c r="P796" s="401"/>
      <c r="Q796" s="401"/>
      <c r="R796" s="401"/>
      <c r="S796" s="401"/>
      <c r="T796" s="401"/>
      <c r="U796" s="401"/>
      <c r="V796" s="401"/>
      <c r="W796" s="401"/>
      <c r="X796" s="402"/>
      <c r="Y796" s="397">
        <v>0.84240000000000004</v>
      </c>
      <c r="Z796" s="398"/>
      <c r="AA796" s="398"/>
      <c r="AB796" s="404"/>
      <c r="AC796" s="347" t="s">
        <v>755</v>
      </c>
      <c r="AD796" s="348"/>
      <c r="AE796" s="348"/>
      <c r="AF796" s="348"/>
      <c r="AG796" s="349"/>
      <c r="AH796" s="400" t="s">
        <v>760</v>
      </c>
      <c r="AI796" s="401"/>
      <c r="AJ796" s="401"/>
      <c r="AK796" s="401"/>
      <c r="AL796" s="401"/>
      <c r="AM796" s="401"/>
      <c r="AN796" s="401"/>
      <c r="AO796" s="401"/>
      <c r="AP796" s="401"/>
      <c r="AQ796" s="401"/>
      <c r="AR796" s="401"/>
      <c r="AS796" s="401"/>
      <c r="AT796" s="402"/>
      <c r="AU796" s="397">
        <v>8.4564E-2</v>
      </c>
      <c r="AV796" s="398"/>
      <c r="AW796" s="398"/>
      <c r="AX796" s="399"/>
    </row>
    <row r="797" spans="1:50" ht="24.75" customHeight="1" x14ac:dyDescent="0.15">
      <c r="A797" s="556"/>
      <c r="B797" s="763"/>
      <c r="C797" s="763"/>
      <c r="D797" s="763"/>
      <c r="E797" s="763"/>
      <c r="F797" s="764"/>
      <c r="G797" s="347" t="s">
        <v>878</v>
      </c>
      <c r="H797" s="348"/>
      <c r="I797" s="348"/>
      <c r="J797" s="348"/>
      <c r="K797" s="349"/>
      <c r="L797" s="400" t="s">
        <v>882</v>
      </c>
      <c r="M797" s="401"/>
      <c r="N797" s="401"/>
      <c r="O797" s="401"/>
      <c r="P797" s="401"/>
      <c r="Q797" s="401"/>
      <c r="R797" s="401"/>
      <c r="S797" s="401"/>
      <c r="T797" s="401"/>
      <c r="U797" s="401"/>
      <c r="V797" s="401"/>
      <c r="W797" s="401"/>
      <c r="X797" s="402"/>
      <c r="Y797" s="397">
        <v>0.79920000000000002</v>
      </c>
      <c r="Z797" s="398"/>
      <c r="AA797" s="398"/>
      <c r="AB797" s="404"/>
      <c r="AC797" s="347" t="s">
        <v>756</v>
      </c>
      <c r="AD797" s="348"/>
      <c r="AE797" s="348"/>
      <c r="AF797" s="348"/>
      <c r="AG797" s="349"/>
      <c r="AH797" s="400" t="s">
        <v>761</v>
      </c>
      <c r="AI797" s="401"/>
      <c r="AJ797" s="401"/>
      <c r="AK797" s="401"/>
      <c r="AL797" s="401"/>
      <c r="AM797" s="401"/>
      <c r="AN797" s="401"/>
      <c r="AO797" s="401"/>
      <c r="AP797" s="401"/>
      <c r="AQ797" s="401"/>
      <c r="AR797" s="401"/>
      <c r="AS797" s="401"/>
      <c r="AT797" s="402"/>
      <c r="AU797" s="397">
        <v>6.0479999999999999E-2</v>
      </c>
      <c r="AV797" s="398"/>
      <c r="AW797" s="398"/>
      <c r="AX797" s="399"/>
    </row>
    <row r="798" spans="1:50" ht="24.75" customHeight="1" x14ac:dyDescent="0.15">
      <c r="A798" s="556"/>
      <c r="B798" s="763"/>
      <c r="C798" s="763"/>
      <c r="D798" s="763"/>
      <c r="E798" s="763"/>
      <c r="F798" s="764"/>
      <c r="G798" s="347" t="s">
        <v>879</v>
      </c>
      <c r="H798" s="348"/>
      <c r="I798" s="348"/>
      <c r="J798" s="348"/>
      <c r="K798" s="349"/>
      <c r="L798" s="400" t="s">
        <v>880</v>
      </c>
      <c r="M798" s="401"/>
      <c r="N798" s="401"/>
      <c r="O798" s="401"/>
      <c r="P798" s="401"/>
      <c r="Q798" s="401"/>
      <c r="R798" s="401"/>
      <c r="S798" s="401"/>
      <c r="T798" s="401"/>
      <c r="U798" s="401"/>
      <c r="V798" s="401"/>
      <c r="W798" s="401"/>
      <c r="X798" s="402"/>
      <c r="Y798" s="397">
        <v>0.77759999999999996</v>
      </c>
      <c r="Z798" s="398"/>
      <c r="AA798" s="398"/>
      <c r="AB798" s="404"/>
      <c r="AC798" s="347" t="s">
        <v>757</v>
      </c>
      <c r="AD798" s="348"/>
      <c r="AE798" s="348"/>
      <c r="AF798" s="348"/>
      <c r="AG798" s="349"/>
      <c r="AH798" s="400"/>
      <c r="AI798" s="401"/>
      <c r="AJ798" s="401"/>
      <c r="AK798" s="401"/>
      <c r="AL798" s="401"/>
      <c r="AM798" s="401"/>
      <c r="AN798" s="401"/>
      <c r="AO798" s="401"/>
      <c r="AP798" s="401"/>
      <c r="AQ798" s="401"/>
      <c r="AR798" s="401"/>
      <c r="AS798" s="401"/>
      <c r="AT798" s="402"/>
      <c r="AU798" s="397">
        <v>4.0348290000000002</v>
      </c>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v>0.97199999999999998</v>
      </c>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v>0.9</v>
      </c>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v>0.43029299999999998</v>
      </c>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6.7086929999999994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44.383129000000004</v>
      </c>
      <c r="AV804" s="414"/>
      <c r="AW804" s="414"/>
      <c r="AX804" s="416"/>
    </row>
    <row r="805" spans="1:50" ht="24.75" customHeight="1" x14ac:dyDescent="0.15">
      <c r="A805" s="556"/>
      <c r="B805" s="763"/>
      <c r="C805" s="763"/>
      <c r="D805" s="763"/>
      <c r="E805" s="763"/>
      <c r="F805" s="764"/>
      <c r="G805" s="440" t="s">
        <v>595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596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843</v>
      </c>
      <c r="H807" s="450"/>
      <c r="I807" s="450"/>
      <c r="J807" s="450"/>
      <c r="K807" s="451"/>
      <c r="L807" s="452" t="s">
        <v>857</v>
      </c>
      <c r="M807" s="453"/>
      <c r="N807" s="453"/>
      <c r="O807" s="453"/>
      <c r="P807" s="453"/>
      <c r="Q807" s="453"/>
      <c r="R807" s="453"/>
      <c r="S807" s="453"/>
      <c r="T807" s="453"/>
      <c r="U807" s="453"/>
      <c r="V807" s="453"/>
      <c r="W807" s="453"/>
      <c r="X807" s="454"/>
      <c r="Y807" s="455">
        <v>11.7</v>
      </c>
      <c r="Z807" s="456"/>
      <c r="AA807" s="456"/>
      <c r="AB807" s="557"/>
      <c r="AC807" s="449" t="s">
        <v>843</v>
      </c>
      <c r="AD807" s="450"/>
      <c r="AE807" s="450"/>
      <c r="AF807" s="450"/>
      <c r="AG807" s="451"/>
      <c r="AH807" s="452" t="s">
        <v>861</v>
      </c>
      <c r="AI807" s="453"/>
      <c r="AJ807" s="453"/>
      <c r="AK807" s="453"/>
      <c r="AL807" s="453"/>
      <c r="AM807" s="453"/>
      <c r="AN807" s="453"/>
      <c r="AO807" s="453"/>
      <c r="AP807" s="453"/>
      <c r="AQ807" s="453"/>
      <c r="AR807" s="453"/>
      <c r="AS807" s="453"/>
      <c r="AT807" s="454"/>
      <c r="AU807" s="455">
        <v>11.9</v>
      </c>
      <c r="AV807" s="456"/>
      <c r="AW807" s="456"/>
      <c r="AX807" s="457"/>
    </row>
    <row r="808" spans="1:50" ht="33" customHeight="1" x14ac:dyDescent="0.15">
      <c r="A808" s="556"/>
      <c r="B808" s="763"/>
      <c r="C808" s="763"/>
      <c r="D808" s="763"/>
      <c r="E808" s="763"/>
      <c r="F808" s="764"/>
      <c r="G808" s="347" t="s">
        <v>844</v>
      </c>
      <c r="H808" s="348"/>
      <c r="I808" s="348"/>
      <c r="J808" s="348"/>
      <c r="K808" s="349"/>
      <c r="L808" s="400" t="s">
        <v>848</v>
      </c>
      <c r="M808" s="401"/>
      <c r="N808" s="401"/>
      <c r="O808" s="401"/>
      <c r="P808" s="401"/>
      <c r="Q808" s="401"/>
      <c r="R808" s="401"/>
      <c r="S808" s="401"/>
      <c r="T808" s="401"/>
      <c r="U808" s="401"/>
      <c r="V808" s="401"/>
      <c r="W808" s="401"/>
      <c r="X808" s="402"/>
      <c r="Y808" s="397">
        <v>1.9</v>
      </c>
      <c r="Z808" s="398"/>
      <c r="AA808" s="398"/>
      <c r="AB808" s="404"/>
      <c r="AC808" s="347" t="s">
        <v>860</v>
      </c>
      <c r="AD808" s="348"/>
      <c r="AE808" s="348"/>
      <c r="AF808" s="348"/>
      <c r="AG808" s="349"/>
      <c r="AH808" s="400" t="s">
        <v>862</v>
      </c>
      <c r="AI808" s="401"/>
      <c r="AJ808" s="401"/>
      <c r="AK808" s="401"/>
      <c r="AL808" s="401"/>
      <c r="AM808" s="401"/>
      <c r="AN808" s="401"/>
      <c r="AO808" s="401"/>
      <c r="AP808" s="401"/>
      <c r="AQ808" s="401"/>
      <c r="AR808" s="401"/>
      <c r="AS808" s="401"/>
      <c r="AT808" s="402"/>
      <c r="AU808" s="397">
        <v>15.5</v>
      </c>
      <c r="AV808" s="398"/>
      <c r="AW808" s="398"/>
      <c r="AX808" s="399"/>
    </row>
    <row r="809" spans="1:50" ht="24.75" customHeight="1" x14ac:dyDescent="0.15">
      <c r="A809" s="556"/>
      <c r="B809" s="763"/>
      <c r="C809" s="763"/>
      <c r="D809" s="763"/>
      <c r="E809" s="763"/>
      <c r="F809" s="764"/>
      <c r="G809" s="347" t="s">
        <v>852</v>
      </c>
      <c r="H809" s="348"/>
      <c r="I809" s="348"/>
      <c r="J809" s="348"/>
      <c r="K809" s="349"/>
      <c r="L809" s="400" t="s">
        <v>849</v>
      </c>
      <c r="M809" s="401"/>
      <c r="N809" s="401"/>
      <c r="O809" s="401"/>
      <c r="P809" s="401"/>
      <c r="Q809" s="401"/>
      <c r="R809" s="401"/>
      <c r="S809" s="401"/>
      <c r="T809" s="401"/>
      <c r="U809" s="401"/>
      <c r="V809" s="401"/>
      <c r="W809" s="401"/>
      <c r="X809" s="402"/>
      <c r="Y809" s="397">
        <v>24.8</v>
      </c>
      <c r="Z809" s="398"/>
      <c r="AA809" s="398"/>
      <c r="AB809" s="404"/>
      <c r="AC809" s="347" t="s">
        <v>845</v>
      </c>
      <c r="AD809" s="348"/>
      <c r="AE809" s="348"/>
      <c r="AF809" s="348"/>
      <c r="AG809" s="349"/>
      <c r="AH809" s="400" t="s">
        <v>863</v>
      </c>
      <c r="AI809" s="401"/>
      <c r="AJ809" s="401"/>
      <c r="AK809" s="401"/>
      <c r="AL809" s="401"/>
      <c r="AM809" s="401"/>
      <c r="AN809" s="401"/>
      <c r="AO809" s="401"/>
      <c r="AP809" s="401"/>
      <c r="AQ809" s="401"/>
      <c r="AR809" s="401"/>
      <c r="AS809" s="401"/>
      <c r="AT809" s="402"/>
      <c r="AU809" s="397">
        <v>33.299999999999997</v>
      </c>
      <c r="AV809" s="398"/>
      <c r="AW809" s="398"/>
      <c r="AX809" s="399"/>
    </row>
    <row r="810" spans="1:50" ht="24.75" customHeight="1" x14ac:dyDescent="0.15">
      <c r="A810" s="556"/>
      <c r="B810" s="763"/>
      <c r="C810" s="763"/>
      <c r="D810" s="763"/>
      <c r="E810" s="763"/>
      <c r="F810" s="764"/>
      <c r="G810" s="347" t="s">
        <v>856</v>
      </c>
      <c r="H810" s="348"/>
      <c r="I810" s="348"/>
      <c r="J810" s="348"/>
      <c r="K810" s="349"/>
      <c r="L810" s="400" t="s">
        <v>850</v>
      </c>
      <c r="M810" s="401"/>
      <c r="N810" s="401"/>
      <c r="O810" s="401"/>
      <c r="P810" s="401"/>
      <c r="Q810" s="401"/>
      <c r="R810" s="401"/>
      <c r="S810" s="401"/>
      <c r="T810" s="401"/>
      <c r="U810" s="401"/>
      <c r="V810" s="401"/>
      <c r="W810" s="401"/>
      <c r="X810" s="402"/>
      <c r="Y810" s="397">
        <v>1.7</v>
      </c>
      <c r="Z810" s="398"/>
      <c r="AA810" s="398"/>
      <c r="AB810" s="404"/>
      <c r="AC810" s="347" t="s">
        <v>846</v>
      </c>
      <c r="AD810" s="348"/>
      <c r="AE810" s="348"/>
      <c r="AF810" s="348"/>
      <c r="AG810" s="349"/>
      <c r="AH810" s="400" t="s">
        <v>864</v>
      </c>
      <c r="AI810" s="401"/>
      <c r="AJ810" s="401"/>
      <c r="AK810" s="401"/>
      <c r="AL810" s="401"/>
      <c r="AM810" s="401"/>
      <c r="AN810" s="401"/>
      <c r="AO810" s="401"/>
      <c r="AP810" s="401"/>
      <c r="AQ810" s="401"/>
      <c r="AR810" s="401"/>
      <c r="AS810" s="401"/>
      <c r="AT810" s="402"/>
      <c r="AU810" s="397">
        <v>18.100000000000001</v>
      </c>
      <c r="AV810" s="398"/>
      <c r="AW810" s="398"/>
      <c r="AX810" s="399"/>
    </row>
    <row r="811" spans="1:50" ht="24.75" customHeight="1" x14ac:dyDescent="0.15">
      <c r="A811" s="556"/>
      <c r="B811" s="763"/>
      <c r="C811" s="763"/>
      <c r="D811" s="763"/>
      <c r="E811" s="763"/>
      <c r="F811" s="764"/>
      <c r="G811" s="347" t="s">
        <v>855</v>
      </c>
      <c r="H811" s="348"/>
      <c r="I811" s="348"/>
      <c r="J811" s="348"/>
      <c r="K811" s="349"/>
      <c r="L811" s="400" t="s">
        <v>851</v>
      </c>
      <c r="M811" s="401"/>
      <c r="N811" s="401"/>
      <c r="O811" s="401"/>
      <c r="P811" s="401"/>
      <c r="Q811" s="401"/>
      <c r="R811" s="401"/>
      <c r="S811" s="401"/>
      <c r="T811" s="401"/>
      <c r="U811" s="401"/>
      <c r="V811" s="401"/>
      <c r="W811" s="401"/>
      <c r="X811" s="402"/>
      <c r="Y811" s="397">
        <v>386.2</v>
      </c>
      <c r="Z811" s="398"/>
      <c r="AA811" s="398"/>
      <c r="AB811" s="404"/>
      <c r="AC811" s="347" t="s">
        <v>847</v>
      </c>
      <c r="AD811" s="348"/>
      <c r="AE811" s="348"/>
      <c r="AF811" s="348"/>
      <c r="AG811" s="349"/>
      <c r="AH811" s="400" t="s">
        <v>865</v>
      </c>
      <c r="AI811" s="401"/>
      <c r="AJ811" s="401"/>
      <c r="AK811" s="401"/>
      <c r="AL811" s="401"/>
      <c r="AM811" s="401"/>
      <c r="AN811" s="401"/>
      <c r="AO811" s="401"/>
      <c r="AP811" s="401"/>
      <c r="AQ811" s="401"/>
      <c r="AR811" s="401"/>
      <c r="AS811" s="401"/>
      <c r="AT811" s="402"/>
      <c r="AU811" s="397">
        <v>5</v>
      </c>
      <c r="AV811" s="398"/>
      <c r="AW811" s="398"/>
      <c r="AX811" s="399"/>
    </row>
    <row r="812" spans="1:50" ht="24.75" customHeight="1" x14ac:dyDescent="0.15">
      <c r="A812" s="556"/>
      <c r="B812" s="763"/>
      <c r="C812" s="763"/>
      <c r="D812" s="763"/>
      <c r="E812" s="763"/>
      <c r="F812" s="764"/>
      <c r="G812" s="347" t="s">
        <v>854</v>
      </c>
      <c r="H812" s="348"/>
      <c r="I812" s="348"/>
      <c r="J812" s="348"/>
      <c r="K812" s="349"/>
      <c r="L812" s="400" t="s">
        <v>858</v>
      </c>
      <c r="M812" s="401"/>
      <c r="N812" s="401"/>
      <c r="O812" s="401"/>
      <c r="P812" s="401"/>
      <c r="Q812" s="401"/>
      <c r="R812" s="401"/>
      <c r="S812" s="401"/>
      <c r="T812" s="401"/>
      <c r="U812" s="401"/>
      <c r="V812" s="401"/>
      <c r="W812" s="401"/>
      <c r="X812" s="402"/>
      <c r="Y812" s="397">
        <v>0.1</v>
      </c>
      <c r="Z812" s="398"/>
      <c r="AA812" s="398"/>
      <c r="AB812" s="404"/>
      <c r="AC812" s="347" t="s">
        <v>853</v>
      </c>
      <c r="AD812" s="348"/>
      <c r="AE812" s="348"/>
      <c r="AF812" s="348"/>
      <c r="AG812" s="349"/>
      <c r="AH812" s="400" t="s">
        <v>866</v>
      </c>
      <c r="AI812" s="401"/>
      <c r="AJ812" s="401"/>
      <c r="AK812" s="401"/>
      <c r="AL812" s="401"/>
      <c r="AM812" s="401"/>
      <c r="AN812" s="401"/>
      <c r="AO812" s="401"/>
      <c r="AP812" s="401"/>
      <c r="AQ812" s="401"/>
      <c r="AR812" s="401"/>
      <c r="AS812" s="401"/>
      <c r="AT812" s="402"/>
      <c r="AU812" s="397">
        <v>8.5</v>
      </c>
      <c r="AV812" s="398"/>
      <c r="AW812" s="398"/>
      <c r="AX812" s="399"/>
    </row>
    <row r="813" spans="1:50" ht="24.75" customHeight="1" x14ac:dyDescent="0.15">
      <c r="A813" s="556"/>
      <c r="B813" s="763"/>
      <c r="C813" s="763"/>
      <c r="D813" s="763"/>
      <c r="E813" s="763"/>
      <c r="F813" s="764"/>
      <c r="G813" s="347" t="s">
        <v>853</v>
      </c>
      <c r="H813" s="348"/>
      <c r="I813" s="348"/>
      <c r="J813" s="348"/>
      <c r="K813" s="349"/>
      <c r="L813" s="400" t="s">
        <v>859</v>
      </c>
      <c r="M813" s="401"/>
      <c r="N813" s="401"/>
      <c r="O813" s="401"/>
      <c r="P813" s="401"/>
      <c r="Q813" s="401"/>
      <c r="R813" s="401"/>
      <c r="S813" s="401"/>
      <c r="T813" s="401"/>
      <c r="U813" s="401"/>
      <c r="V813" s="401"/>
      <c r="W813" s="401"/>
      <c r="X813" s="402"/>
      <c r="Y813" s="397">
        <v>29</v>
      </c>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455.40000000000003</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92.3</v>
      </c>
      <c r="AV817" s="414"/>
      <c r="AW817" s="414"/>
      <c r="AX817" s="416"/>
    </row>
    <row r="818" spans="1:50" ht="24.75" customHeight="1" x14ac:dyDescent="0.15">
      <c r="A818" s="556"/>
      <c r="B818" s="763"/>
      <c r="C818" s="763"/>
      <c r="D818" s="763"/>
      <c r="E818" s="763"/>
      <c r="F818" s="764"/>
      <c r="G818" s="440" t="s">
        <v>597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598</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825</v>
      </c>
      <c r="H820" s="450"/>
      <c r="I820" s="450"/>
      <c r="J820" s="450"/>
      <c r="K820" s="451"/>
      <c r="L820" s="452" t="s">
        <v>835</v>
      </c>
      <c r="M820" s="453"/>
      <c r="N820" s="453"/>
      <c r="O820" s="453"/>
      <c r="P820" s="453"/>
      <c r="Q820" s="453"/>
      <c r="R820" s="453"/>
      <c r="S820" s="453"/>
      <c r="T820" s="453"/>
      <c r="U820" s="453"/>
      <c r="V820" s="453"/>
      <c r="W820" s="453"/>
      <c r="X820" s="454"/>
      <c r="Y820" s="455">
        <v>18.5</v>
      </c>
      <c r="Z820" s="456"/>
      <c r="AA820" s="456"/>
      <c r="AB820" s="557"/>
      <c r="AC820" s="449" t="s">
        <v>788</v>
      </c>
      <c r="AD820" s="450"/>
      <c r="AE820" s="450"/>
      <c r="AF820" s="450"/>
      <c r="AG820" s="451"/>
      <c r="AH820" s="452" t="s">
        <v>792</v>
      </c>
      <c r="AI820" s="453"/>
      <c r="AJ820" s="453"/>
      <c r="AK820" s="453"/>
      <c r="AL820" s="453"/>
      <c r="AM820" s="453"/>
      <c r="AN820" s="453"/>
      <c r="AO820" s="453"/>
      <c r="AP820" s="453"/>
      <c r="AQ820" s="453"/>
      <c r="AR820" s="453"/>
      <c r="AS820" s="453"/>
      <c r="AT820" s="454"/>
      <c r="AU820" s="455">
        <v>33.9</v>
      </c>
      <c r="AV820" s="456"/>
      <c r="AW820" s="456"/>
      <c r="AX820" s="457"/>
    </row>
    <row r="821" spans="1:50" ht="24.75" customHeight="1" x14ac:dyDescent="0.15">
      <c r="A821" s="556"/>
      <c r="B821" s="763"/>
      <c r="C821" s="763"/>
      <c r="D821" s="763"/>
      <c r="E821" s="763"/>
      <c r="F821" s="764"/>
      <c r="G821" s="347" t="s">
        <v>826</v>
      </c>
      <c r="H821" s="348"/>
      <c r="I821" s="348"/>
      <c r="J821" s="348"/>
      <c r="K821" s="349"/>
      <c r="L821" s="400" t="s">
        <v>836</v>
      </c>
      <c r="M821" s="401"/>
      <c r="N821" s="401"/>
      <c r="O821" s="401"/>
      <c r="P821" s="401"/>
      <c r="Q821" s="401"/>
      <c r="R821" s="401"/>
      <c r="S821" s="401"/>
      <c r="T821" s="401"/>
      <c r="U821" s="401"/>
      <c r="V821" s="401"/>
      <c r="W821" s="401"/>
      <c r="X821" s="402"/>
      <c r="Y821" s="397">
        <v>0.72</v>
      </c>
      <c r="Z821" s="398"/>
      <c r="AA821" s="398"/>
      <c r="AB821" s="404"/>
      <c r="AC821" s="347" t="s">
        <v>789</v>
      </c>
      <c r="AD821" s="348"/>
      <c r="AE821" s="348"/>
      <c r="AF821" s="348"/>
      <c r="AG821" s="349"/>
      <c r="AH821" s="400" t="s">
        <v>793</v>
      </c>
      <c r="AI821" s="401"/>
      <c r="AJ821" s="401"/>
      <c r="AK821" s="401"/>
      <c r="AL821" s="401"/>
      <c r="AM821" s="401"/>
      <c r="AN821" s="401"/>
      <c r="AO821" s="401"/>
      <c r="AP821" s="401"/>
      <c r="AQ821" s="401"/>
      <c r="AR821" s="401"/>
      <c r="AS821" s="401"/>
      <c r="AT821" s="402"/>
      <c r="AU821" s="397">
        <v>3.2</v>
      </c>
      <c r="AV821" s="398"/>
      <c r="AW821" s="398"/>
      <c r="AX821" s="399"/>
    </row>
    <row r="822" spans="1:50" ht="24.75" customHeight="1" x14ac:dyDescent="0.15">
      <c r="A822" s="556"/>
      <c r="B822" s="763"/>
      <c r="C822" s="763"/>
      <c r="D822" s="763"/>
      <c r="E822" s="763"/>
      <c r="F822" s="764"/>
      <c r="G822" s="347" t="s">
        <v>827</v>
      </c>
      <c r="H822" s="348"/>
      <c r="I822" s="348"/>
      <c r="J822" s="348"/>
      <c r="K822" s="349"/>
      <c r="L822" s="400" t="s">
        <v>837</v>
      </c>
      <c r="M822" s="401"/>
      <c r="N822" s="401"/>
      <c r="O822" s="401"/>
      <c r="P822" s="401"/>
      <c r="Q822" s="401"/>
      <c r="R822" s="401"/>
      <c r="S822" s="401"/>
      <c r="T822" s="401"/>
      <c r="U822" s="401"/>
      <c r="V822" s="401"/>
      <c r="W822" s="401"/>
      <c r="X822" s="402"/>
      <c r="Y822" s="397">
        <v>2E-3</v>
      </c>
      <c r="Z822" s="398"/>
      <c r="AA822" s="398"/>
      <c r="AB822" s="404"/>
      <c r="AC822" s="347" t="s">
        <v>790</v>
      </c>
      <c r="AD822" s="348"/>
      <c r="AE822" s="348"/>
      <c r="AF822" s="348"/>
      <c r="AG822" s="349"/>
      <c r="AH822" s="400" t="s">
        <v>794</v>
      </c>
      <c r="AI822" s="401"/>
      <c r="AJ822" s="401"/>
      <c r="AK822" s="401"/>
      <c r="AL822" s="401"/>
      <c r="AM822" s="401"/>
      <c r="AN822" s="401"/>
      <c r="AO822" s="401"/>
      <c r="AP822" s="401"/>
      <c r="AQ822" s="401"/>
      <c r="AR822" s="401"/>
      <c r="AS822" s="401"/>
      <c r="AT822" s="402"/>
      <c r="AU822" s="397">
        <v>0.4</v>
      </c>
      <c r="AV822" s="398"/>
      <c r="AW822" s="398"/>
      <c r="AX822" s="399"/>
    </row>
    <row r="823" spans="1:50" ht="24.75" customHeight="1" x14ac:dyDescent="0.15">
      <c r="A823" s="556"/>
      <c r="B823" s="763"/>
      <c r="C823" s="763"/>
      <c r="D823" s="763"/>
      <c r="E823" s="763"/>
      <c r="F823" s="764"/>
      <c r="G823" s="347" t="s">
        <v>828</v>
      </c>
      <c r="H823" s="348"/>
      <c r="I823" s="348"/>
      <c r="J823" s="348"/>
      <c r="K823" s="349"/>
      <c r="L823" s="400" t="s">
        <v>838</v>
      </c>
      <c r="M823" s="401"/>
      <c r="N823" s="401"/>
      <c r="O823" s="401"/>
      <c r="P823" s="401"/>
      <c r="Q823" s="401"/>
      <c r="R823" s="401"/>
      <c r="S823" s="401"/>
      <c r="T823" s="401"/>
      <c r="U823" s="401"/>
      <c r="V823" s="401"/>
      <c r="W823" s="401"/>
      <c r="X823" s="402"/>
      <c r="Y823" s="397">
        <v>0.1</v>
      </c>
      <c r="Z823" s="398"/>
      <c r="AA823" s="398"/>
      <c r="AB823" s="404"/>
      <c r="AC823" s="347" t="s">
        <v>791</v>
      </c>
      <c r="AD823" s="348"/>
      <c r="AE823" s="348"/>
      <c r="AF823" s="348"/>
      <c r="AG823" s="349"/>
      <c r="AH823" s="400" t="s">
        <v>795</v>
      </c>
      <c r="AI823" s="401"/>
      <c r="AJ823" s="401"/>
      <c r="AK823" s="401"/>
      <c r="AL823" s="401"/>
      <c r="AM823" s="401"/>
      <c r="AN823" s="401"/>
      <c r="AO823" s="401"/>
      <c r="AP823" s="401"/>
      <c r="AQ823" s="401"/>
      <c r="AR823" s="401"/>
      <c r="AS823" s="401"/>
      <c r="AT823" s="402"/>
      <c r="AU823" s="397">
        <v>0.1</v>
      </c>
      <c r="AV823" s="398"/>
      <c r="AW823" s="398"/>
      <c r="AX823" s="399"/>
    </row>
    <row r="824" spans="1:50" ht="24.75" customHeight="1" x14ac:dyDescent="0.15">
      <c r="A824" s="556"/>
      <c r="B824" s="763"/>
      <c r="C824" s="763"/>
      <c r="D824" s="763"/>
      <c r="E824" s="763"/>
      <c r="F824" s="764"/>
      <c r="G824" s="347" t="s">
        <v>829</v>
      </c>
      <c r="H824" s="348"/>
      <c r="I824" s="348"/>
      <c r="J824" s="348"/>
      <c r="K824" s="349"/>
      <c r="L824" s="400" t="s">
        <v>839</v>
      </c>
      <c r="M824" s="401"/>
      <c r="N824" s="401"/>
      <c r="O824" s="401"/>
      <c r="P824" s="401"/>
      <c r="Q824" s="401"/>
      <c r="R824" s="401"/>
      <c r="S824" s="401"/>
      <c r="T824" s="401"/>
      <c r="U824" s="401"/>
      <c r="V824" s="401"/>
      <c r="W824" s="401"/>
      <c r="X824" s="402"/>
      <c r="Y824" s="397">
        <v>10.199999999999999</v>
      </c>
      <c r="Z824" s="398"/>
      <c r="AA824" s="398"/>
      <c r="AB824" s="404"/>
      <c r="AC824" s="347" t="s">
        <v>796</v>
      </c>
      <c r="AD824" s="348"/>
      <c r="AE824" s="348"/>
      <c r="AF824" s="348"/>
      <c r="AG824" s="349"/>
      <c r="AH824" s="400" t="s">
        <v>797</v>
      </c>
      <c r="AI824" s="401"/>
      <c r="AJ824" s="401"/>
      <c r="AK824" s="401"/>
      <c r="AL824" s="401"/>
      <c r="AM824" s="401"/>
      <c r="AN824" s="401"/>
      <c r="AO824" s="401"/>
      <c r="AP824" s="401"/>
      <c r="AQ824" s="401"/>
      <c r="AR824" s="401"/>
      <c r="AS824" s="401"/>
      <c r="AT824" s="402"/>
      <c r="AU824" s="397">
        <v>3.8</v>
      </c>
      <c r="AV824" s="398"/>
      <c r="AW824" s="398"/>
      <c r="AX824" s="399"/>
    </row>
    <row r="825" spans="1:50" ht="24.75" customHeight="1" x14ac:dyDescent="0.15">
      <c r="A825" s="556"/>
      <c r="B825" s="763"/>
      <c r="C825" s="763"/>
      <c r="D825" s="763"/>
      <c r="E825" s="763"/>
      <c r="F825" s="764"/>
      <c r="G825" s="347" t="s">
        <v>830</v>
      </c>
      <c r="H825" s="348"/>
      <c r="I825" s="348"/>
      <c r="J825" s="348"/>
      <c r="K825" s="349"/>
      <c r="L825" s="400" t="s">
        <v>840</v>
      </c>
      <c r="M825" s="401"/>
      <c r="N825" s="401"/>
      <c r="O825" s="401"/>
      <c r="P825" s="401"/>
      <c r="Q825" s="401"/>
      <c r="R825" s="401"/>
      <c r="S825" s="401"/>
      <c r="T825" s="401"/>
      <c r="U825" s="401"/>
      <c r="V825" s="401"/>
      <c r="W825" s="401"/>
      <c r="X825" s="402"/>
      <c r="Y825" s="397">
        <v>13.3</v>
      </c>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customHeight="1" x14ac:dyDescent="0.15">
      <c r="A826" s="556"/>
      <c r="B826" s="763"/>
      <c r="C826" s="763"/>
      <c r="D826" s="763"/>
      <c r="E826" s="763"/>
      <c r="F826" s="764"/>
      <c r="G826" s="347" t="s">
        <v>831</v>
      </c>
      <c r="H826" s="348"/>
      <c r="I826" s="348"/>
      <c r="J826" s="348"/>
      <c r="K826" s="349"/>
      <c r="L826" s="400" t="s">
        <v>841</v>
      </c>
      <c r="M826" s="401"/>
      <c r="N826" s="401"/>
      <c r="O826" s="401"/>
      <c r="P826" s="401"/>
      <c r="Q826" s="401"/>
      <c r="R826" s="401"/>
      <c r="S826" s="401"/>
      <c r="T826" s="401"/>
      <c r="U826" s="401"/>
      <c r="V826" s="401"/>
      <c r="W826" s="401"/>
      <c r="X826" s="402"/>
      <c r="Y826" s="397">
        <v>5.8</v>
      </c>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customHeight="1" x14ac:dyDescent="0.15">
      <c r="A827" s="556"/>
      <c r="B827" s="763"/>
      <c r="C827" s="763"/>
      <c r="D827" s="763"/>
      <c r="E827" s="763"/>
      <c r="F827" s="764"/>
      <c r="G827" s="347" t="s">
        <v>832</v>
      </c>
      <c r="H827" s="348"/>
      <c r="I827" s="348"/>
      <c r="J827" s="348"/>
      <c r="K827" s="349"/>
      <c r="L827" s="400" t="s">
        <v>842</v>
      </c>
      <c r="M827" s="401"/>
      <c r="N827" s="401"/>
      <c r="O827" s="401"/>
      <c r="P827" s="401"/>
      <c r="Q827" s="401"/>
      <c r="R827" s="401"/>
      <c r="S827" s="401"/>
      <c r="T827" s="401"/>
      <c r="U827" s="401"/>
      <c r="V827" s="401"/>
      <c r="W827" s="401"/>
      <c r="X827" s="402"/>
      <c r="Y827" s="397">
        <v>5.0000000000000001E-3</v>
      </c>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customHeight="1" x14ac:dyDescent="0.15">
      <c r="A828" s="556"/>
      <c r="B828" s="763"/>
      <c r="C828" s="763"/>
      <c r="D828" s="763"/>
      <c r="E828" s="763"/>
      <c r="F828" s="764"/>
      <c r="G828" s="347" t="s">
        <v>833</v>
      </c>
      <c r="H828" s="348"/>
      <c r="I828" s="348"/>
      <c r="J828" s="348"/>
      <c r="K828" s="349"/>
      <c r="L828" s="400" t="s">
        <v>834</v>
      </c>
      <c r="M828" s="401"/>
      <c r="N828" s="401"/>
      <c r="O828" s="401"/>
      <c r="P828" s="401"/>
      <c r="Q828" s="401"/>
      <c r="R828" s="401"/>
      <c r="S828" s="401"/>
      <c r="T828" s="401"/>
      <c r="U828" s="401"/>
      <c r="V828" s="401"/>
      <c r="W828" s="401"/>
      <c r="X828" s="402"/>
      <c r="Y828" s="397">
        <v>3.3</v>
      </c>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51.927</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41.4</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473</v>
      </c>
      <c r="AM831" s="959"/>
      <c r="AN831" s="959"/>
      <c r="AO831" s="82" t="s">
        <v>599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424</v>
      </c>
      <c r="K836" s="112"/>
      <c r="L836" s="112"/>
      <c r="M836" s="112"/>
      <c r="N836" s="112"/>
      <c r="O836" s="112"/>
      <c r="P836" s="346" t="s">
        <v>373</v>
      </c>
      <c r="Q836" s="346"/>
      <c r="R836" s="346"/>
      <c r="S836" s="346"/>
      <c r="T836" s="346"/>
      <c r="U836" s="346"/>
      <c r="V836" s="346"/>
      <c r="W836" s="346"/>
      <c r="X836" s="346"/>
      <c r="Y836" s="343" t="s">
        <v>421</v>
      </c>
      <c r="Z836" s="344"/>
      <c r="AA836" s="344"/>
      <c r="AB836" s="344"/>
      <c r="AC836" s="275" t="s">
        <v>466</v>
      </c>
      <c r="AD836" s="275"/>
      <c r="AE836" s="275"/>
      <c r="AF836" s="275"/>
      <c r="AG836" s="275"/>
      <c r="AH836" s="343" t="s">
        <v>496</v>
      </c>
      <c r="AI836" s="345"/>
      <c r="AJ836" s="345"/>
      <c r="AK836" s="345"/>
      <c r="AL836" s="345" t="s">
        <v>21</v>
      </c>
      <c r="AM836" s="345"/>
      <c r="AN836" s="345"/>
      <c r="AO836" s="427"/>
      <c r="AP836" s="428" t="s">
        <v>425</v>
      </c>
      <c r="AQ836" s="428"/>
      <c r="AR836" s="428"/>
      <c r="AS836" s="428"/>
      <c r="AT836" s="428"/>
      <c r="AU836" s="428"/>
      <c r="AV836" s="428"/>
      <c r="AW836" s="428"/>
      <c r="AX836" s="428"/>
    </row>
    <row r="837" spans="1:50" ht="48.75" customHeight="1" x14ac:dyDescent="0.15">
      <c r="A837" s="403">
        <v>1</v>
      </c>
      <c r="B837" s="403">
        <v>1</v>
      </c>
      <c r="C837" s="425" t="s">
        <v>600</v>
      </c>
      <c r="D837" s="417"/>
      <c r="E837" s="417"/>
      <c r="F837" s="417"/>
      <c r="G837" s="417"/>
      <c r="H837" s="417"/>
      <c r="I837" s="417"/>
      <c r="J837" s="418">
        <v>2010001010788</v>
      </c>
      <c r="K837" s="419"/>
      <c r="L837" s="419"/>
      <c r="M837" s="419"/>
      <c r="N837" s="419"/>
      <c r="O837" s="419"/>
      <c r="P837" s="315" t="s">
        <v>588</v>
      </c>
      <c r="Q837" s="316"/>
      <c r="R837" s="316"/>
      <c r="S837" s="316"/>
      <c r="T837" s="316"/>
      <c r="U837" s="316"/>
      <c r="V837" s="316"/>
      <c r="W837" s="316"/>
      <c r="X837" s="316"/>
      <c r="Y837" s="317">
        <v>21.6</v>
      </c>
      <c r="Z837" s="318"/>
      <c r="AA837" s="318"/>
      <c r="AB837" s="319"/>
      <c r="AC837" s="327" t="s">
        <v>500</v>
      </c>
      <c r="AD837" s="426"/>
      <c r="AE837" s="426"/>
      <c r="AF837" s="426"/>
      <c r="AG837" s="426"/>
      <c r="AH837" s="420">
        <v>1</v>
      </c>
      <c r="AI837" s="421"/>
      <c r="AJ837" s="421"/>
      <c r="AK837" s="421"/>
      <c r="AL837" s="324">
        <f>Y837/22.649725*100</f>
        <v>95.365396268608123</v>
      </c>
      <c r="AM837" s="325"/>
      <c r="AN837" s="325"/>
      <c r="AO837" s="326"/>
      <c r="AP837" s="320"/>
      <c r="AQ837" s="320"/>
      <c r="AR837" s="320"/>
      <c r="AS837" s="320"/>
      <c r="AT837" s="320"/>
      <c r="AU837" s="320"/>
      <c r="AV837" s="320"/>
      <c r="AW837" s="320"/>
      <c r="AX837" s="320"/>
    </row>
    <row r="838" spans="1:50" ht="48.75" customHeight="1" x14ac:dyDescent="0.15">
      <c r="A838" s="403">
        <v>2</v>
      </c>
      <c r="B838" s="403">
        <v>1</v>
      </c>
      <c r="C838" s="425" t="s">
        <v>600</v>
      </c>
      <c r="D838" s="417"/>
      <c r="E838" s="417"/>
      <c r="F838" s="417"/>
      <c r="G838" s="417"/>
      <c r="H838" s="417"/>
      <c r="I838" s="417"/>
      <c r="J838" s="418">
        <v>2010001010788</v>
      </c>
      <c r="K838" s="419"/>
      <c r="L838" s="419"/>
      <c r="M838" s="419"/>
      <c r="N838" s="419"/>
      <c r="O838" s="419"/>
      <c r="P838" s="315" t="s">
        <v>602</v>
      </c>
      <c r="Q838" s="316"/>
      <c r="R838" s="316"/>
      <c r="S838" s="316"/>
      <c r="T838" s="316"/>
      <c r="U838" s="316"/>
      <c r="V838" s="316"/>
      <c r="W838" s="316"/>
      <c r="X838" s="316"/>
      <c r="Y838" s="317">
        <v>19.440000000000001</v>
      </c>
      <c r="Z838" s="318"/>
      <c r="AA838" s="318"/>
      <c r="AB838" s="319"/>
      <c r="AC838" s="327" t="s">
        <v>500</v>
      </c>
      <c r="AD838" s="327"/>
      <c r="AE838" s="327"/>
      <c r="AF838" s="327"/>
      <c r="AG838" s="327"/>
      <c r="AH838" s="420">
        <v>1</v>
      </c>
      <c r="AI838" s="421"/>
      <c r="AJ838" s="421"/>
      <c r="AK838" s="421"/>
      <c r="AL838" s="422">
        <f>Y838/20.396061*100</f>
        <v>95.312521373612284</v>
      </c>
      <c r="AM838" s="423"/>
      <c r="AN838" s="423"/>
      <c r="AO838" s="424"/>
      <c r="AP838" s="320"/>
      <c r="AQ838" s="320"/>
      <c r="AR838" s="320"/>
      <c r="AS838" s="320"/>
      <c r="AT838" s="320"/>
      <c r="AU838" s="320"/>
      <c r="AV838" s="320"/>
      <c r="AW838" s="320"/>
      <c r="AX838" s="320"/>
    </row>
    <row r="839" spans="1:50" ht="30" customHeight="1" x14ac:dyDescent="0.15">
      <c r="A839" s="403">
        <v>3</v>
      </c>
      <c r="B839" s="403">
        <v>1</v>
      </c>
      <c r="C839" s="425" t="s">
        <v>600</v>
      </c>
      <c r="D839" s="417"/>
      <c r="E839" s="417"/>
      <c r="F839" s="417"/>
      <c r="G839" s="417"/>
      <c r="H839" s="417"/>
      <c r="I839" s="417"/>
      <c r="J839" s="418">
        <v>2010001010788</v>
      </c>
      <c r="K839" s="419"/>
      <c r="L839" s="419"/>
      <c r="M839" s="419"/>
      <c r="N839" s="419"/>
      <c r="O839" s="419"/>
      <c r="P839" s="315" t="s">
        <v>603</v>
      </c>
      <c r="Q839" s="316"/>
      <c r="R839" s="316"/>
      <c r="S839" s="316"/>
      <c r="T839" s="316"/>
      <c r="U839" s="316"/>
      <c r="V839" s="316"/>
      <c r="W839" s="316"/>
      <c r="X839" s="316"/>
      <c r="Y839" s="317">
        <v>11.88</v>
      </c>
      <c r="Z839" s="318"/>
      <c r="AA839" s="318"/>
      <c r="AB839" s="319"/>
      <c r="AC839" s="327" t="s">
        <v>500</v>
      </c>
      <c r="AD839" s="327"/>
      <c r="AE839" s="327"/>
      <c r="AF839" s="327"/>
      <c r="AG839" s="327"/>
      <c r="AH839" s="322">
        <v>1</v>
      </c>
      <c r="AI839" s="323"/>
      <c r="AJ839" s="323"/>
      <c r="AK839" s="323"/>
      <c r="AL839" s="324">
        <f>(Y839/11.925738)*100</f>
        <v>99.616476565223891</v>
      </c>
      <c r="AM839" s="325"/>
      <c r="AN839" s="325"/>
      <c r="AO839" s="326"/>
      <c r="AP839" s="320"/>
      <c r="AQ839" s="320"/>
      <c r="AR839" s="320"/>
      <c r="AS839" s="320"/>
      <c r="AT839" s="320"/>
      <c r="AU839" s="320"/>
      <c r="AV839" s="320"/>
      <c r="AW839" s="320"/>
      <c r="AX839" s="320"/>
    </row>
    <row r="840" spans="1:50" ht="50.25" customHeight="1" x14ac:dyDescent="0.15">
      <c r="A840" s="403">
        <v>4</v>
      </c>
      <c r="B840" s="403">
        <v>1</v>
      </c>
      <c r="C840" s="425" t="s">
        <v>601</v>
      </c>
      <c r="D840" s="417"/>
      <c r="E840" s="417"/>
      <c r="F840" s="417"/>
      <c r="G840" s="417"/>
      <c r="H840" s="417"/>
      <c r="I840" s="417"/>
      <c r="J840" s="418">
        <v>2010001010788</v>
      </c>
      <c r="K840" s="419"/>
      <c r="L840" s="419"/>
      <c r="M840" s="419"/>
      <c r="N840" s="419"/>
      <c r="O840" s="419"/>
      <c r="P840" s="315" t="s">
        <v>604</v>
      </c>
      <c r="Q840" s="316"/>
      <c r="R840" s="316"/>
      <c r="S840" s="316"/>
      <c r="T840" s="316"/>
      <c r="U840" s="316"/>
      <c r="V840" s="316"/>
      <c r="W840" s="316"/>
      <c r="X840" s="316"/>
      <c r="Y840" s="317">
        <v>11.664</v>
      </c>
      <c r="Z840" s="318"/>
      <c r="AA840" s="318"/>
      <c r="AB840" s="319"/>
      <c r="AC840" s="327" t="s">
        <v>500</v>
      </c>
      <c r="AD840" s="327"/>
      <c r="AE840" s="327"/>
      <c r="AF840" s="327"/>
      <c r="AG840" s="327"/>
      <c r="AH840" s="322">
        <v>1</v>
      </c>
      <c r="AI840" s="323"/>
      <c r="AJ840" s="323"/>
      <c r="AK840" s="323"/>
      <c r="AL840" s="324">
        <v>91</v>
      </c>
      <c r="AM840" s="325"/>
      <c r="AN840" s="325"/>
      <c r="AO840" s="326"/>
      <c r="AP840" s="320"/>
      <c r="AQ840" s="320"/>
      <c r="AR840" s="320"/>
      <c r="AS840" s="320"/>
      <c r="AT840" s="320"/>
      <c r="AU840" s="320"/>
      <c r="AV840" s="320"/>
      <c r="AW840" s="320"/>
      <c r="AX840" s="320"/>
    </row>
    <row r="841" spans="1:50" ht="49.5" customHeight="1" x14ac:dyDescent="0.15">
      <c r="A841" s="403">
        <v>5</v>
      </c>
      <c r="B841" s="403">
        <v>1</v>
      </c>
      <c r="C841" s="425" t="s">
        <v>601</v>
      </c>
      <c r="D841" s="417"/>
      <c r="E841" s="417"/>
      <c r="F841" s="417"/>
      <c r="G841" s="417"/>
      <c r="H841" s="417"/>
      <c r="I841" s="417"/>
      <c r="J841" s="418">
        <v>2010001010788</v>
      </c>
      <c r="K841" s="419"/>
      <c r="L841" s="419"/>
      <c r="M841" s="419"/>
      <c r="N841" s="419"/>
      <c r="O841" s="419"/>
      <c r="P841" s="315" t="s">
        <v>605</v>
      </c>
      <c r="Q841" s="316"/>
      <c r="R841" s="316"/>
      <c r="S841" s="316"/>
      <c r="T841" s="316"/>
      <c r="U841" s="316"/>
      <c r="V841" s="316"/>
      <c r="W841" s="316"/>
      <c r="X841" s="316"/>
      <c r="Y841" s="317">
        <v>11.664</v>
      </c>
      <c r="Z841" s="318"/>
      <c r="AA841" s="318"/>
      <c r="AB841" s="319"/>
      <c r="AC841" s="321" t="s">
        <v>500</v>
      </c>
      <c r="AD841" s="321"/>
      <c r="AE841" s="321"/>
      <c r="AF841" s="321"/>
      <c r="AG841" s="321"/>
      <c r="AH841" s="322">
        <v>1</v>
      </c>
      <c r="AI841" s="323"/>
      <c r="AJ841" s="323"/>
      <c r="AK841" s="323"/>
      <c r="AL841" s="324">
        <v>99</v>
      </c>
      <c r="AM841" s="325"/>
      <c r="AN841" s="325"/>
      <c r="AO841" s="326"/>
      <c r="AP841" s="320"/>
      <c r="AQ841" s="320"/>
      <c r="AR841" s="320"/>
      <c r="AS841" s="320"/>
      <c r="AT841" s="320"/>
      <c r="AU841" s="320"/>
      <c r="AV841" s="320"/>
      <c r="AW841" s="320"/>
      <c r="AX841" s="320"/>
    </row>
    <row r="842" spans="1:50" ht="47.25" customHeight="1" x14ac:dyDescent="0.15">
      <c r="A842" s="403">
        <v>6</v>
      </c>
      <c r="B842" s="403">
        <v>1</v>
      </c>
      <c r="C842" s="425" t="s">
        <v>600</v>
      </c>
      <c r="D842" s="417"/>
      <c r="E842" s="417"/>
      <c r="F842" s="417"/>
      <c r="G842" s="417"/>
      <c r="H842" s="417"/>
      <c r="I842" s="417"/>
      <c r="J842" s="418">
        <v>2010001010788</v>
      </c>
      <c r="K842" s="419"/>
      <c r="L842" s="419"/>
      <c r="M842" s="419"/>
      <c r="N842" s="419"/>
      <c r="O842" s="419"/>
      <c r="P842" s="315" t="s">
        <v>606</v>
      </c>
      <c r="Q842" s="316"/>
      <c r="R842" s="316"/>
      <c r="S842" s="316"/>
      <c r="T842" s="316"/>
      <c r="U842" s="316"/>
      <c r="V842" s="316"/>
      <c r="W842" s="316"/>
      <c r="X842" s="316"/>
      <c r="Y842" s="317">
        <v>10.044</v>
      </c>
      <c r="Z842" s="318"/>
      <c r="AA842" s="318"/>
      <c r="AB842" s="319"/>
      <c r="AC842" s="321" t="s">
        <v>500</v>
      </c>
      <c r="AD842" s="321"/>
      <c r="AE842" s="321"/>
      <c r="AF842" s="321"/>
      <c r="AG842" s="321"/>
      <c r="AH842" s="322">
        <v>2</v>
      </c>
      <c r="AI842" s="323"/>
      <c r="AJ842" s="323"/>
      <c r="AK842" s="323"/>
      <c r="AL842" s="324">
        <v>86</v>
      </c>
      <c r="AM842" s="325"/>
      <c r="AN842" s="325"/>
      <c r="AO842" s="326"/>
      <c r="AP842" s="320"/>
      <c r="AQ842" s="320"/>
      <c r="AR842" s="320"/>
      <c r="AS842" s="320"/>
      <c r="AT842" s="320"/>
      <c r="AU842" s="320"/>
      <c r="AV842" s="320"/>
      <c r="AW842" s="320"/>
      <c r="AX842" s="320"/>
    </row>
    <row r="843" spans="1:50" ht="49.5" customHeight="1" x14ac:dyDescent="0.15">
      <c r="A843" s="403">
        <v>7</v>
      </c>
      <c r="B843" s="403">
        <v>1</v>
      </c>
      <c r="C843" s="425" t="s">
        <v>600</v>
      </c>
      <c r="D843" s="417"/>
      <c r="E843" s="417"/>
      <c r="F843" s="417"/>
      <c r="G843" s="417"/>
      <c r="H843" s="417"/>
      <c r="I843" s="417"/>
      <c r="J843" s="418">
        <v>2010001010788</v>
      </c>
      <c r="K843" s="419"/>
      <c r="L843" s="419"/>
      <c r="M843" s="419"/>
      <c r="N843" s="419"/>
      <c r="O843" s="419"/>
      <c r="P843" s="315" t="s">
        <v>607</v>
      </c>
      <c r="Q843" s="316"/>
      <c r="R843" s="316"/>
      <c r="S843" s="316"/>
      <c r="T843" s="316"/>
      <c r="U843" s="316"/>
      <c r="V843" s="316"/>
      <c r="W843" s="316"/>
      <c r="X843" s="316"/>
      <c r="Y843" s="317">
        <v>8</v>
      </c>
      <c r="Z843" s="318"/>
      <c r="AA843" s="318"/>
      <c r="AB843" s="319"/>
      <c r="AC843" s="321" t="s">
        <v>500</v>
      </c>
      <c r="AD843" s="321"/>
      <c r="AE843" s="321"/>
      <c r="AF843" s="321"/>
      <c r="AG843" s="321"/>
      <c r="AH843" s="322">
        <v>2</v>
      </c>
      <c r="AI843" s="323"/>
      <c r="AJ843" s="323"/>
      <c r="AK843" s="323"/>
      <c r="AL843" s="324">
        <v>89.3</v>
      </c>
      <c r="AM843" s="325"/>
      <c r="AN843" s="325"/>
      <c r="AO843" s="326"/>
      <c r="AP843" s="320"/>
      <c r="AQ843" s="320"/>
      <c r="AR843" s="320"/>
      <c r="AS843" s="320"/>
      <c r="AT843" s="320"/>
      <c r="AU843" s="320"/>
      <c r="AV843" s="320"/>
      <c r="AW843" s="320"/>
      <c r="AX843" s="320"/>
    </row>
    <row r="844" spans="1:50" ht="51" customHeight="1" x14ac:dyDescent="0.15">
      <c r="A844" s="403">
        <v>8</v>
      </c>
      <c r="B844" s="403">
        <v>1</v>
      </c>
      <c r="C844" s="425" t="s">
        <v>601</v>
      </c>
      <c r="D844" s="417"/>
      <c r="E844" s="417"/>
      <c r="F844" s="417"/>
      <c r="G844" s="417"/>
      <c r="H844" s="417"/>
      <c r="I844" s="417"/>
      <c r="J844" s="418">
        <v>2010001010788</v>
      </c>
      <c r="K844" s="419"/>
      <c r="L844" s="419"/>
      <c r="M844" s="419"/>
      <c r="N844" s="419"/>
      <c r="O844" s="419"/>
      <c r="P844" s="315" t="s">
        <v>608</v>
      </c>
      <c r="Q844" s="316"/>
      <c r="R844" s="316"/>
      <c r="S844" s="316"/>
      <c r="T844" s="316"/>
      <c r="U844" s="316"/>
      <c r="V844" s="316"/>
      <c r="W844" s="316"/>
      <c r="X844" s="316"/>
      <c r="Y844" s="317">
        <v>6.4151999999999996</v>
      </c>
      <c r="Z844" s="318"/>
      <c r="AA844" s="318"/>
      <c r="AB844" s="319"/>
      <c r="AC844" s="321" t="s">
        <v>500</v>
      </c>
      <c r="AD844" s="321"/>
      <c r="AE844" s="321"/>
      <c r="AF844" s="321"/>
      <c r="AG844" s="321"/>
      <c r="AH844" s="322">
        <v>3</v>
      </c>
      <c r="AI844" s="323"/>
      <c r="AJ844" s="323"/>
      <c r="AK844" s="323"/>
      <c r="AL844" s="324">
        <v>80</v>
      </c>
      <c r="AM844" s="325"/>
      <c r="AN844" s="325"/>
      <c r="AO844" s="326"/>
      <c r="AP844" s="320"/>
      <c r="AQ844" s="320"/>
      <c r="AR844" s="320"/>
      <c r="AS844" s="320"/>
      <c r="AT844" s="320"/>
      <c r="AU844" s="320"/>
      <c r="AV844" s="320"/>
      <c r="AW844" s="320"/>
      <c r="AX844" s="320"/>
    </row>
    <row r="845" spans="1:50" ht="30" customHeight="1" x14ac:dyDescent="0.15">
      <c r="A845" s="403">
        <v>9</v>
      </c>
      <c r="B845" s="403">
        <v>1</v>
      </c>
      <c r="C845" s="425" t="s">
        <v>609</v>
      </c>
      <c r="D845" s="417"/>
      <c r="E845" s="417"/>
      <c r="F845" s="417"/>
      <c r="G845" s="417"/>
      <c r="H845" s="417"/>
      <c r="I845" s="417"/>
      <c r="J845" s="418">
        <v>9010001027685</v>
      </c>
      <c r="K845" s="419"/>
      <c r="L845" s="419"/>
      <c r="M845" s="419"/>
      <c r="N845" s="419"/>
      <c r="O845" s="419"/>
      <c r="P845" s="315" t="s">
        <v>620</v>
      </c>
      <c r="Q845" s="316"/>
      <c r="R845" s="316"/>
      <c r="S845" s="316"/>
      <c r="T845" s="316"/>
      <c r="U845" s="316"/>
      <c r="V845" s="316"/>
      <c r="W845" s="316"/>
      <c r="X845" s="316"/>
      <c r="Y845" s="317">
        <v>29.7</v>
      </c>
      <c r="Z845" s="318"/>
      <c r="AA845" s="318"/>
      <c r="AB845" s="319"/>
      <c r="AC845" s="321" t="s">
        <v>500</v>
      </c>
      <c r="AD845" s="321"/>
      <c r="AE845" s="321"/>
      <c r="AF845" s="321"/>
      <c r="AG845" s="321"/>
      <c r="AH845" s="322">
        <v>1</v>
      </c>
      <c r="AI845" s="323"/>
      <c r="AJ845" s="323"/>
      <c r="AK845" s="323"/>
      <c r="AL845" s="324">
        <f>29700000/29987733*100</f>
        <v>99.040497659492971</v>
      </c>
      <c r="AM845" s="325"/>
      <c r="AN845" s="325"/>
      <c r="AO845" s="326"/>
      <c r="AP845" s="320"/>
      <c r="AQ845" s="320"/>
      <c r="AR845" s="320"/>
      <c r="AS845" s="320"/>
      <c r="AT845" s="320"/>
      <c r="AU845" s="320"/>
      <c r="AV845" s="320"/>
      <c r="AW845" s="320"/>
      <c r="AX845" s="320"/>
    </row>
    <row r="846" spans="1:50" ht="52.5" customHeight="1" x14ac:dyDescent="0.15">
      <c r="A846" s="403">
        <v>10</v>
      </c>
      <c r="B846" s="403">
        <v>1</v>
      </c>
      <c r="C846" s="425" t="s">
        <v>609</v>
      </c>
      <c r="D846" s="417"/>
      <c r="E846" s="417"/>
      <c r="F846" s="417"/>
      <c r="G846" s="417"/>
      <c r="H846" s="417"/>
      <c r="I846" s="417"/>
      <c r="J846" s="418">
        <v>9010001027685</v>
      </c>
      <c r="K846" s="419"/>
      <c r="L846" s="419"/>
      <c r="M846" s="419"/>
      <c r="N846" s="419"/>
      <c r="O846" s="419"/>
      <c r="P846" s="315" t="s">
        <v>621</v>
      </c>
      <c r="Q846" s="316"/>
      <c r="R846" s="316"/>
      <c r="S846" s="316"/>
      <c r="T846" s="316"/>
      <c r="U846" s="316"/>
      <c r="V846" s="316"/>
      <c r="W846" s="316"/>
      <c r="X846" s="316"/>
      <c r="Y846" s="317">
        <f>19980000/1000000</f>
        <v>19.98</v>
      </c>
      <c r="Z846" s="318"/>
      <c r="AA846" s="318"/>
      <c r="AB846" s="319"/>
      <c r="AC846" s="321" t="s">
        <v>500</v>
      </c>
      <c r="AD846" s="321"/>
      <c r="AE846" s="321"/>
      <c r="AF846" s="321"/>
      <c r="AG846" s="321"/>
      <c r="AH846" s="322">
        <v>1</v>
      </c>
      <c r="AI846" s="323"/>
      <c r="AJ846" s="323"/>
      <c r="AK846" s="323"/>
      <c r="AL846" s="324">
        <v>99.9</v>
      </c>
      <c r="AM846" s="325"/>
      <c r="AN846" s="325"/>
      <c r="AO846" s="326"/>
      <c r="AP846" s="320"/>
      <c r="AQ846" s="320"/>
      <c r="AR846" s="320"/>
      <c r="AS846" s="320"/>
      <c r="AT846" s="320"/>
      <c r="AU846" s="320"/>
      <c r="AV846" s="320"/>
      <c r="AW846" s="320"/>
      <c r="AX846" s="320"/>
    </row>
    <row r="847" spans="1:50" ht="54" customHeight="1" x14ac:dyDescent="0.15">
      <c r="A847" s="403">
        <v>11</v>
      </c>
      <c r="B847" s="403">
        <v>1</v>
      </c>
      <c r="C847" s="425" t="s">
        <v>610</v>
      </c>
      <c r="D847" s="417"/>
      <c r="E847" s="417"/>
      <c r="F847" s="417"/>
      <c r="G847" s="417"/>
      <c r="H847" s="417"/>
      <c r="I847" s="417"/>
      <c r="J847" s="418">
        <v>9010001027685</v>
      </c>
      <c r="K847" s="419"/>
      <c r="L847" s="419"/>
      <c r="M847" s="419"/>
      <c r="N847" s="419"/>
      <c r="O847" s="419"/>
      <c r="P847" s="315" t="s">
        <v>622</v>
      </c>
      <c r="Q847" s="316"/>
      <c r="R847" s="316"/>
      <c r="S847" s="316"/>
      <c r="T847" s="316"/>
      <c r="U847" s="316"/>
      <c r="V847" s="316"/>
      <c r="W847" s="316"/>
      <c r="X847" s="316"/>
      <c r="Y847" s="317">
        <f>14904000/1000000</f>
        <v>14.904</v>
      </c>
      <c r="Z847" s="318"/>
      <c r="AA847" s="318"/>
      <c r="AB847" s="319"/>
      <c r="AC847" s="321" t="s">
        <v>500</v>
      </c>
      <c r="AD847" s="321"/>
      <c r="AE847" s="321"/>
      <c r="AF847" s="321"/>
      <c r="AG847" s="321"/>
      <c r="AH847" s="322">
        <v>1</v>
      </c>
      <c r="AI847" s="323"/>
      <c r="AJ847" s="323"/>
      <c r="AK847" s="323"/>
      <c r="AL847" s="324">
        <v>99</v>
      </c>
      <c r="AM847" s="325"/>
      <c r="AN847" s="325"/>
      <c r="AO847" s="326"/>
      <c r="AP847" s="320"/>
      <c r="AQ847" s="320"/>
      <c r="AR847" s="320"/>
      <c r="AS847" s="320"/>
      <c r="AT847" s="320"/>
      <c r="AU847" s="320"/>
      <c r="AV847" s="320"/>
      <c r="AW847" s="320"/>
      <c r="AX847" s="320"/>
    </row>
    <row r="848" spans="1:50" ht="30" customHeight="1" x14ac:dyDescent="0.15">
      <c r="A848" s="403">
        <v>12</v>
      </c>
      <c r="B848" s="403">
        <v>1</v>
      </c>
      <c r="C848" s="425" t="s">
        <v>610</v>
      </c>
      <c r="D848" s="417"/>
      <c r="E848" s="417"/>
      <c r="F848" s="417"/>
      <c r="G848" s="417"/>
      <c r="H848" s="417"/>
      <c r="I848" s="417"/>
      <c r="J848" s="418">
        <v>9010001027685</v>
      </c>
      <c r="K848" s="419"/>
      <c r="L848" s="419"/>
      <c r="M848" s="419"/>
      <c r="N848" s="419"/>
      <c r="O848" s="419"/>
      <c r="P848" s="315" t="s">
        <v>623</v>
      </c>
      <c r="Q848" s="316"/>
      <c r="R848" s="316"/>
      <c r="S848" s="316"/>
      <c r="T848" s="316"/>
      <c r="U848" s="316"/>
      <c r="V848" s="316"/>
      <c r="W848" s="316"/>
      <c r="X848" s="316"/>
      <c r="Y848" s="317">
        <v>2.14</v>
      </c>
      <c r="Z848" s="318"/>
      <c r="AA848" s="318"/>
      <c r="AB848" s="319"/>
      <c r="AC848" s="321" t="s">
        <v>500</v>
      </c>
      <c r="AD848" s="321"/>
      <c r="AE848" s="321"/>
      <c r="AF848" s="321"/>
      <c r="AG848" s="321"/>
      <c r="AH848" s="322">
        <v>4</v>
      </c>
      <c r="AI848" s="323"/>
      <c r="AJ848" s="323"/>
      <c r="AK848" s="323"/>
      <c r="AL848" s="324">
        <f>2138400/9916176*100</f>
        <v>21.564764481792174</v>
      </c>
      <c r="AM848" s="325"/>
      <c r="AN848" s="325"/>
      <c r="AO848" s="326"/>
      <c r="AP848" s="320"/>
      <c r="AQ848" s="320"/>
      <c r="AR848" s="320"/>
      <c r="AS848" s="320"/>
      <c r="AT848" s="320"/>
      <c r="AU848" s="320"/>
      <c r="AV848" s="320"/>
      <c r="AW848" s="320"/>
      <c r="AX848" s="320"/>
    </row>
    <row r="849" spans="1:50" ht="47.25" customHeight="1" x14ac:dyDescent="0.15">
      <c r="A849" s="403">
        <v>13</v>
      </c>
      <c r="B849" s="403">
        <v>1</v>
      </c>
      <c r="C849" s="425" t="s">
        <v>610</v>
      </c>
      <c r="D849" s="417"/>
      <c r="E849" s="417"/>
      <c r="F849" s="417"/>
      <c r="G849" s="417"/>
      <c r="H849" s="417"/>
      <c r="I849" s="417"/>
      <c r="J849" s="418">
        <v>9010001027685</v>
      </c>
      <c r="K849" s="419"/>
      <c r="L849" s="419"/>
      <c r="M849" s="419"/>
      <c r="N849" s="419"/>
      <c r="O849" s="419"/>
      <c r="P849" s="315" t="s">
        <v>624</v>
      </c>
      <c r="Q849" s="316"/>
      <c r="R849" s="316"/>
      <c r="S849" s="316"/>
      <c r="T849" s="316"/>
      <c r="U849" s="316"/>
      <c r="V849" s="316"/>
      <c r="W849" s="316"/>
      <c r="X849" s="316"/>
      <c r="Y849" s="317">
        <v>1.8</v>
      </c>
      <c r="Z849" s="318"/>
      <c r="AA849" s="318"/>
      <c r="AB849" s="319"/>
      <c r="AC849" s="321" t="s">
        <v>500</v>
      </c>
      <c r="AD849" s="321"/>
      <c r="AE849" s="321"/>
      <c r="AF849" s="321"/>
      <c r="AG849" s="321"/>
      <c r="AH849" s="322">
        <v>4</v>
      </c>
      <c r="AI849" s="323"/>
      <c r="AJ849" s="323"/>
      <c r="AK849" s="323"/>
      <c r="AL849" s="324">
        <v>18.7</v>
      </c>
      <c r="AM849" s="325"/>
      <c r="AN849" s="325"/>
      <c r="AO849" s="326"/>
      <c r="AP849" s="320"/>
      <c r="AQ849" s="320"/>
      <c r="AR849" s="320"/>
      <c r="AS849" s="320"/>
      <c r="AT849" s="320"/>
      <c r="AU849" s="320"/>
      <c r="AV849" s="320"/>
      <c r="AW849" s="320"/>
      <c r="AX849" s="320"/>
    </row>
    <row r="850" spans="1:50" ht="45" customHeight="1" x14ac:dyDescent="0.15">
      <c r="A850" s="403">
        <v>14</v>
      </c>
      <c r="B850" s="403">
        <v>1</v>
      </c>
      <c r="C850" s="425" t="s">
        <v>611</v>
      </c>
      <c r="D850" s="417"/>
      <c r="E850" s="417"/>
      <c r="F850" s="417"/>
      <c r="G850" s="417"/>
      <c r="H850" s="417"/>
      <c r="I850" s="417"/>
      <c r="J850" s="418">
        <v>8011101057185</v>
      </c>
      <c r="K850" s="419"/>
      <c r="L850" s="419"/>
      <c r="M850" s="419"/>
      <c r="N850" s="419"/>
      <c r="O850" s="419"/>
      <c r="P850" s="315" t="s">
        <v>625</v>
      </c>
      <c r="Q850" s="316"/>
      <c r="R850" s="316"/>
      <c r="S850" s="316"/>
      <c r="T850" s="316"/>
      <c r="U850" s="316"/>
      <c r="V850" s="316"/>
      <c r="W850" s="316"/>
      <c r="X850" s="316"/>
      <c r="Y850" s="317">
        <v>61.56</v>
      </c>
      <c r="Z850" s="318"/>
      <c r="AA850" s="318"/>
      <c r="AB850" s="319"/>
      <c r="AC850" s="321" t="s">
        <v>500</v>
      </c>
      <c r="AD850" s="321"/>
      <c r="AE850" s="321"/>
      <c r="AF850" s="321"/>
      <c r="AG850" s="321"/>
      <c r="AH850" s="322">
        <v>1</v>
      </c>
      <c r="AI850" s="323"/>
      <c r="AJ850" s="323"/>
      <c r="AK850" s="323"/>
      <c r="AL850" s="324">
        <v>99.4</v>
      </c>
      <c r="AM850" s="325"/>
      <c r="AN850" s="325"/>
      <c r="AO850" s="326"/>
      <c r="AP850" s="320"/>
      <c r="AQ850" s="320"/>
      <c r="AR850" s="320"/>
      <c r="AS850" s="320"/>
      <c r="AT850" s="320"/>
      <c r="AU850" s="320"/>
      <c r="AV850" s="320"/>
      <c r="AW850" s="320"/>
      <c r="AX850" s="320"/>
    </row>
    <row r="851" spans="1:50" ht="40.5" customHeight="1" x14ac:dyDescent="0.15">
      <c r="A851" s="403">
        <v>15</v>
      </c>
      <c r="B851" s="403">
        <v>1</v>
      </c>
      <c r="C851" s="425" t="s">
        <v>612</v>
      </c>
      <c r="D851" s="417"/>
      <c r="E851" s="417"/>
      <c r="F851" s="417"/>
      <c r="G851" s="417"/>
      <c r="H851" s="417"/>
      <c r="I851" s="417"/>
      <c r="J851" s="418">
        <v>2030001047878</v>
      </c>
      <c r="K851" s="419"/>
      <c r="L851" s="419"/>
      <c r="M851" s="419"/>
      <c r="N851" s="419"/>
      <c r="O851" s="419"/>
      <c r="P851" s="315" t="s">
        <v>626</v>
      </c>
      <c r="Q851" s="316"/>
      <c r="R851" s="316"/>
      <c r="S851" s="316"/>
      <c r="T851" s="316"/>
      <c r="U851" s="316"/>
      <c r="V851" s="316"/>
      <c r="W851" s="316"/>
      <c r="X851" s="316"/>
      <c r="Y851" s="317">
        <v>17.28</v>
      </c>
      <c r="Z851" s="318"/>
      <c r="AA851" s="318"/>
      <c r="AB851" s="319"/>
      <c r="AC851" s="321" t="s">
        <v>500</v>
      </c>
      <c r="AD851" s="321"/>
      <c r="AE851" s="321"/>
      <c r="AF851" s="321"/>
      <c r="AG851" s="321"/>
      <c r="AH851" s="322">
        <v>1</v>
      </c>
      <c r="AI851" s="323"/>
      <c r="AJ851" s="323"/>
      <c r="AK851" s="323"/>
      <c r="AL851" s="324">
        <v>99.3</v>
      </c>
      <c r="AM851" s="325"/>
      <c r="AN851" s="325"/>
      <c r="AO851" s="326"/>
      <c r="AP851" s="320"/>
      <c r="AQ851" s="320"/>
      <c r="AR851" s="320"/>
      <c r="AS851" s="320"/>
      <c r="AT851" s="320"/>
      <c r="AU851" s="320"/>
      <c r="AV851" s="320"/>
      <c r="AW851" s="320"/>
      <c r="AX851" s="320"/>
    </row>
    <row r="852" spans="1:50" ht="49.5" customHeight="1" x14ac:dyDescent="0.15">
      <c r="A852" s="403">
        <v>16</v>
      </c>
      <c r="B852" s="403">
        <v>1</v>
      </c>
      <c r="C852" s="425" t="s">
        <v>612</v>
      </c>
      <c r="D852" s="417"/>
      <c r="E852" s="417"/>
      <c r="F852" s="417"/>
      <c r="G852" s="417"/>
      <c r="H852" s="417"/>
      <c r="I852" s="417"/>
      <c r="J852" s="418">
        <v>2030001047878</v>
      </c>
      <c r="K852" s="419"/>
      <c r="L852" s="419"/>
      <c r="M852" s="419"/>
      <c r="N852" s="419"/>
      <c r="O852" s="419"/>
      <c r="P852" s="315" t="s">
        <v>627</v>
      </c>
      <c r="Q852" s="316"/>
      <c r="R852" s="316"/>
      <c r="S852" s="316"/>
      <c r="T852" s="316"/>
      <c r="U852" s="316"/>
      <c r="V852" s="316"/>
      <c r="W852" s="316"/>
      <c r="X852" s="316"/>
      <c r="Y852" s="317">
        <v>8.4995999999999992</v>
      </c>
      <c r="Z852" s="318"/>
      <c r="AA852" s="318"/>
      <c r="AB852" s="319"/>
      <c r="AC852" s="321" t="s">
        <v>500</v>
      </c>
      <c r="AD852" s="321"/>
      <c r="AE852" s="321"/>
      <c r="AF852" s="321"/>
      <c r="AG852" s="321"/>
      <c r="AH852" s="322">
        <v>2</v>
      </c>
      <c r="AI852" s="323"/>
      <c r="AJ852" s="323"/>
      <c r="AK852" s="323"/>
      <c r="AL852" s="324">
        <v>86</v>
      </c>
      <c r="AM852" s="325"/>
      <c r="AN852" s="325"/>
      <c r="AO852" s="326"/>
      <c r="AP852" s="320"/>
      <c r="AQ852" s="320"/>
      <c r="AR852" s="320"/>
      <c r="AS852" s="320"/>
      <c r="AT852" s="320"/>
      <c r="AU852" s="320"/>
      <c r="AV852" s="320"/>
      <c r="AW852" s="320"/>
      <c r="AX852" s="320"/>
    </row>
    <row r="853" spans="1:50" s="16" customFormat="1" ht="48" customHeight="1" x14ac:dyDescent="0.15">
      <c r="A853" s="403">
        <v>17</v>
      </c>
      <c r="B853" s="403">
        <v>1</v>
      </c>
      <c r="C853" s="425" t="s">
        <v>612</v>
      </c>
      <c r="D853" s="417"/>
      <c r="E853" s="417"/>
      <c r="F853" s="417"/>
      <c r="G853" s="417"/>
      <c r="H853" s="417"/>
      <c r="I853" s="417"/>
      <c r="J853" s="418">
        <v>2030001047878</v>
      </c>
      <c r="K853" s="419"/>
      <c r="L853" s="419"/>
      <c r="M853" s="419"/>
      <c r="N853" s="419"/>
      <c r="O853" s="419"/>
      <c r="P853" s="315" t="s">
        <v>628</v>
      </c>
      <c r="Q853" s="316"/>
      <c r="R853" s="316"/>
      <c r="S853" s="316"/>
      <c r="T853" s="316"/>
      <c r="U853" s="316"/>
      <c r="V853" s="316"/>
      <c r="W853" s="316"/>
      <c r="X853" s="316"/>
      <c r="Y853" s="317">
        <v>6.21</v>
      </c>
      <c r="Z853" s="318"/>
      <c r="AA853" s="318"/>
      <c r="AB853" s="319"/>
      <c r="AC853" s="321" t="s">
        <v>500</v>
      </c>
      <c r="AD853" s="321"/>
      <c r="AE853" s="321"/>
      <c r="AF853" s="321"/>
      <c r="AG853" s="321"/>
      <c r="AH853" s="322">
        <v>2</v>
      </c>
      <c r="AI853" s="323"/>
      <c r="AJ853" s="323"/>
      <c r="AK853" s="323"/>
      <c r="AL853" s="324">
        <v>62</v>
      </c>
      <c r="AM853" s="325"/>
      <c r="AN853" s="325"/>
      <c r="AO853" s="326"/>
      <c r="AP853" s="320"/>
      <c r="AQ853" s="320"/>
      <c r="AR853" s="320"/>
      <c r="AS853" s="320"/>
      <c r="AT853" s="320"/>
      <c r="AU853" s="320"/>
      <c r="AV853" s="320"/>
      <c r="AW853" s="320"/>
      <c r="AX853" s="320"/>
    </row>
    <row r="854" spans="1:50" ht="55.5" customHeight="1" x14ac:dyDescent="0.15">
      <c r="A854" s="403">
        <v>18</v>
      </c>
      <c r="B854" s="403">
        <v>1</v>
      </c>
      <c r="C854" s="425" t="s">
        <v>612</v>
      </c>
      <c r="D854" s="417"/>
      <c r="E854" s="417"/>
      <c r="F854" s="417"/>
      <c r="G854" s="417"/>
      <c r="H854" s="417"/>
      <c r="I854" s="417"/>
      <c r="J854" s="418">
        <v>2030001047878</v>
      </c>
      <c r="K854" s="419"/>
      <c r="L854" s="419"/>
      <c r="M854" s="419"/>
      <c r="N854" s="419"/>
      <c r="O854" s="419"/>
      <c r="P854" s="315" t="s">
        <v>629</v>
      </c>
      <c r="Q854" s="316"/>
      <c r="R854" s="316"/>
      <c r="S854" s="316"/>
      <c r="T854" s="316"/>
      <c r="U854" s="316"/>
      <c r="V854" s="316"/>
      <c r="W854" s="316"/>
      <c r="X854" s="316"/>
      <c r="Y854" s="317">
        <v>6.08</v>
      </c>
      <c r="Z854" s="318"/>
      <c r="AA854" s="318"/>
      <c r="AB854" s="319"/>
      <c r="AC854" s="321" t="s">
        <v>500</v>
      </c>
      <c r="AD854" s="321"/>
      <c r="AE854" s="321"/>
      <c r="AF854" s="321"/>
      <c r="AG854" s="321"/>
      <c r="AH854" s="322">
        <v>2</v>
      </c>
      <c r="AI854" s="323"/>
      <c r="AJ854" s="323"/>
      <c r="AK854" s="323"/>
      <c r="AL854" s="324">
        <v>32</v>
      </c>
      <c r="AM854" s="325"/>
      <c r="AN854" s="325"/>
      <c r="AO854" s="326"/>
      <c r="AP854" s="320"/>
      <c r="AQ854" s="320"/>
      <c r="AR854" s="320"/>
      <c r="AS854" s="320"/>
      <c r="AT854" s="320"/>
      <c r="AU854" s="320"/>
      <c r="AV854" s="320"/>
      <c r="AW854" s="320"/>
      <c r="AX854" s="320"/>
    </row>
    <row r="855" spans="1:50" ht="52.5" customHeight="1" x14ac:dyDescent="0.15">
      <c r="A855" s="403">
        <v>19</v>
      </c>
      <c r="B855" s="403">
        <v>1</v>
      </c>
      <c r="C855" s="425" t="s">
        <v>612</v>
      </c>
      <c r="D855" s="417"/>
      <c r="E855" s="417"/>
      <c r="F855" s="417"/>
      <c r="G855" s="417"/>
      <c r="H855" s="417"/>
      <c r="I855" s="417"/>
      <c r="J855" s="418">
        <v>2030001047878</v>
      </c>
      <c r="K855" s="419"/>
      <c r="L855" s="419"/>
      <c r="M855" s="419"/>
      <c r="N855" s="419"/>
      <c r="O855" s="419"/>
      <c r="P855" s="315" t="s">
        <v>630</v>
      </c>
      <c r="Q855" s="316"/>
      <c r="R855" s="316"/>
      <c r="S855" s="316"/>
      <c r="T855" s="316"/>
      <c r="U855" s="316"/>
      <c r="V855" s="316"/>
      <c r="W855" s="316"/>
      <c r="X855" s="316"/>
      <c r="Y855" s="317">
        <v>4.71</v>
      </c>
      <c r="Z855" s="318"/>
      <c r="AA855" s="318"/>
      <c r="AB855" s="319"/>
      <c r="AC855" s="321" t="s">
        <v>500</v>
      </c>
      <c r="AD855" s="321"/>
      <c r="AE855" s="321"/>
      <c r="AF855" s="321"/>
      <c r="AG855" s="321"/>
      <c r="AH855" s="322">
        <v>2</v>
      </c>
      <c r="AI855" s="323"/>
      <c r="AJ855" s="323"/>
      <c r="AK855" s="323"/>
      <c r="AL855" s="324">
        <v>81</v>
      </c>
      <c r="AM855" s="325"/>
      <c r="AN855" s="325"/>
      <c r="AO855" s="326"/>
      <c r="AP855" s="320"/>
      <c r="AQ855" s="320"/>
      <c r="AR855" s="320"/>
      <c r="AS855" s="320"/>
      <c r="AT855" s="320"/>
      <c r="AU855" s="320"/>
      <c r="AV855" s="320"/>
      <c r="AW855" s="320"/>
      <c r="AX855" s="320"/>
    </row>
    <row r="856" spans="1:50" ht="49.5" customHeight="1" x14ac:dyDescent="0.15">
      <c r="A856" s="403">
        <v>20</v>
      </c>
      <c r="B856" s="403">
        <v>1</v>
      </c>
      <c r="C856" s="425" t="s">
        <v>612</v>
      </c>
      <c r="D856" s="417"/>
      <c r="E856" s="417"/>
      <c r="F856" s="417"/>
      <c r="G856" s="417"/>
      <c r="H856" s="417"/>
      <c r="I856" s="417"/>
      <c r="J856" s="418">
        <v>2030001047878</v>
      </c>
      <c r="K856" s="419"/>
      <c r="L856" s="419"/>
      <c r="M856" s="419"/>
      <c r="N856" s="419"/>
      <c r="O856" s="419"/>
      <c r="P856" s="315" t="s">
        <v>631</v>
      </c>
      <c r="Q856" s="316"/>
      <c r="R856" s="316"/>
      <c r="S856" s="316"/>
      <c r="T856" s="316"/>
      <c r="U856" s="316"/>
      <c r="V856" s="316"/>
      <c r="W856" s="316"/>
      <c r="X856" s="316"/>
      <c r="Y856" s="317">
        <v>4.49</v>
      </c>
      <c r="Z856" s="318"/>
      <c r="AA856" s="318"/>
      <c r="AB856" s="319"/>
      <c r="AC856" s="321" t="s">
        <v>500</v>
      </c>
      <c r="AD856" s="321"/>
      <c r="AE856" s="321"/>
      <c r="AF856" s="321"/>
      <c r="AG856" s="321"/>
      <c r="AH856" s="322">
        <v>2</v>
      </c>
      <c r="AI856" s="323"/>
      <c r="AJ856" s="323"/>
      <c r="AK856" s="323"/>
      <c r="AL856" s="324">
        <v>62.6</v>
      </c>
      <c r="AM856" s="325"/>
      <c r="AN856" s="325"/>
      <c r="AO856" s="326"/>
      <c r="AP856" s="320"/>
      <c r="AQ856" s="320"/>
      <c r="AR856" s="320"/>
      <c r="AS856" s="320"/>
      <c r="AT856" s="320"/>
      <c r="AU856" s="320"/>
      <c r="AV856" s="320"/>
      <c r="AW856" s="320"/>
      <c r="AX856" s="320"/>
    </row>
    <row r="857" spans="1:50" ht="49.5" customHeight="1" x14ac:dyDescent="0.15">
      <c r="A857" s="403">
        <v>21</v>
      </c>
      <c r="B857" s="403">
        <v>1</v>
      </c>
      <c r="C857" s="425" t="s">
        <v>613</v>
      </c>
      <c r="D857" s="417"/>
      <c r="E857" s="417"/>
      <c r="F857" s="417"/>
      <c r="G857" s="417"/>
      <c r="H857" s="417"/>
      <c r="I857" s="417"/>
      <c r="J857" s="418">
        <v>2030001047878</v>
      </c>
      <c r="K857" s="419"/>
      <c r="L857" s="419"/>
      <c r="M857" s="419"/>
      <c r="N857" s="419"/>
      <c r="O857" s="419"/>
      <c r="P857" s="315" t="s">
        <v>632</v>
      </c>
      <c r="Q857" s="316"/>
      <c r="R857" s="316"/>
      <c r="S857" s="316"/>
      <c r="T857" s="316"/>
      <c r="U857" s="316"/>
      <c r="V857" s="316"/>
      <c r="W857" s="316"/>
      <c r="X857" s="316"/>
      <c r="Y857" s="317">
        <v>3.7475999999999998</v>
      </c>
      <c r="Z857" s="318"/>
      <c r="AA857" s="318"/>
      <c r="AB857" s="319"/>
      <c r="AC857" s="321" t="s">
        <v>500</v>
      </c>
      <c r="AD857" s="321"/>
      <c r="AE857" s="321"/>
      <c r="AF857" s="321"/>
      <c r="AG857" s="321"/>
      <c r="AH857" s="322">
        <v>4</v>
      </c>
      <c r="AI857" s="323"/>
      <c r="AJ857" s="323"/>
      <c r="AK857" s="323"/>
      <c r="AL857" s="324">
        <v>75</v>
      </c>
      <c r="AM857" s="325"/>
      <c r="AN857" s="325"/>
      <c r="AO857" s="326"/>
      <c r="AP857" s="320"/>
      <c r="AQ857" s="320"/>
      <c r="AR857" s="320"/>
      <c r="AS857" s="320"/>
      <c r="AT857" s="320"/>
      <c r="AU857" s="320"/>
      <c r="AV857" s="320"/>
      <c r="AW857" s="320"/>
      <c r="AX857" s="320"/>
    </row>
    <row r="858" spans="1:50" ht="55.5" customHeight="1" x14ac:dyDescent="0.15">
      <c r="A858" s="403">
        <v>22</v>
      </c>
      <c r="B858" s="403">
        <v>1</v>
      </c>
      <c r="C858" s="425" t="s">
        <v>614</v>
      </c>
      <c r="D858" s="417"/>
      <c r="E858" s="417"/>
      <c r="F858" s="417"/>
      <c r="G858" s="417"/>
      <c r="H858" s="417"/>
      <c r="I858" s="417"/>
      <c r="J858" s="418">
        <v>5020001043223</v>
      </c>
      <c r="K858" s="419"/>
      <c r="L858" s="419"/>
      <c r="M858" s="419"/>
      <c r="N858" s="419"/>
      <c r="O858" s="419"/>
      <c r="P858" s="315" t="s">
        <v>633</v>
      </c>
      <c r="Q858" s="316"/>
      <c r="R858" s="316"/>
      <c r="S858" s="316"/>
      <c r="T858" s="316"/>
      <c r="U858" s="316"/>
      <c r="V858" s="316"/>
      <c r="W858" s="316"/>
      <c r="X858" s="316"/>
      <c r="Y858" s="317">
        <f>16740000/1000000</f>
        <v>16.739999999999998</v>
      </c>
      <c r="Z858" s="318"/>
      <c r="AA858" s="318"/>
      <c r="AB858" s="319"/>
      <c r="AC858" s="321" t="s">
        <v>500</v>
      </c>
      <c r="AD858" s="321"/>
      <c r="AE858" s="321"/>
      <c r="AF858" s="321"/>
      <c r="AG858" s="321"/>
      <c r="AH858" s="322">
        <v>1</v>
      </c>
      <c r="AI858" s="323"/>
      <c r="AJ858" s="323"/>
      <c r="AK858" s="323"/>
      <c r="AL858" s="324">
        <v>93</v>
      </c>
      <c r="AM858" s="325"/>
      <c r="AN858" s="325"/>
      <c r="AO858" s="326"/>
      <c r="AP858" s="320"/>
      <c r="AQ858" s="320"/>
      <c r="AR858" s="320"/>
      <c r="AS858" s="320"/>
      <c r="AT858" s="320"/>
      <c r="AU858" s="320"/>
      <c r="AV858" s="320"/>
      <c r="AW858" s="320"/>
      <c r="AX858" s="320"/>
    </row>
    <row r="859" spans="1:50" ht="37.5" customHeight="1" x14ac:dyDescent="0.15">
      <c r="A859" s="403">
        <v>23</v>
      </c>
      <c r="B859" s="403">
        <v>1</v>
      </c>
      <c r="C859" s="425" t="s">
        <v>614</v>
      </c>
      <c r="D859" s="417"/>
      <c r="E859" s="417"/>
      <c r="F859" s="417"/>
      <c r="G859" s="417"/>
      <c r="H859" s="417"/>
      <c r="I859" s="417"/>
      <c r="J859" s="418">
        <v>5020001043223</v>
      </c>
      <c r="K859" s="419"/>
      <c r="L859" s="419"/>
      <c r="M859" s="419"/>
      <c r="N859" s="419"/>
      <c r="O859" s="419"/>
      <c r="P859" s="315" t="s">
        <v>634</v>
      </c>
      <c r="Q859" s="316"/>
      <c r="R859" s="316"/>
      <c r="S859" s="316"/>
      <c r="T859" s="316"/>
      <c r="U859" s="316"/>
      <c r="V859" s="316"/>
      <c r="W859" s="316"/>
      <c r="X859" s="316"/>
      <c r="Y859" s="317">
        <f>9504000/1000000</f>
        <v>9.5039999999999996</v>
      </c>
      <c r="Z859" s="318"/>
      <c r="AA859" s="318"/>
      <c r="AB859" s="319"/>
      <c r="AC859" s="321" t="s">
        <v>500</v>
      </c>
      <c r="AD859" s="321"/>
      <c r="AE859" s="321"/>
      <c r="AF859" s="321"/>
      <c r="AG859" s="321"/>
      <c r="AH859" s="322">
        <v>1</v>
      </c>
      <c r="AI859" s="323"/>
      <c r="AJ859" s="323"/>
      <c r="AK859" s="323"/>
      <c r="AL859" s="324">
        <v>96</v>
      </c>
      <c r="AM859" s="325"/>
      <c r="AN859" s="325"/>
      <c r="AO859" s="326"/>
      <c r="AP859" s="320"/>
      <c r="AQ859" s="320"/>
      <c r="AR859" s="320"/>
      <c r="AS859" s="320"/>
      <c r="AT859" s="320"/>
      <c r="AU859" s="320"/>
      <c r="AV859" s="320"/>
      <c r="AW859" s="320"/>
      <c r="AX859" s="320"/>
    </row>
    <row r="860" spans="1:50" ht="48" customHeight="1" x14ac:dyDescent="0.15">
      <c r="A860" s="403">
        <v>24</v>
      </c>
      <c r="B860" s="403">
        <v>1</v>
      </c>
      <c r="C860" s="425" t="s">
        <v>615</v>
      </c>
      <c r="D860" s="417"/>
      <c r="E860" s="417"/>
      <c r="F860" s="417"/>
      <c r="G860" s="417"/>
      <c r="H860" s="417"/>
      <c r="I860" s="417"/>
      <c r="J860" s="418">
        <v>5020001043223</v>
      </c>
      <c r="K860" s="419"/>
      <c r="L860" s="419"/>
      <c r="M860" s="419"/>
      <c r="N860" s="419"/>
      <c r="O860" s="419"/>
      <c r="P860" s="315" t="s">
        <v>635</v>
      </c>
      <c r="Q860" s="316"/>
      <c r="R860" s="316"/>
      <c r="S860" s="316"/>
      <c r="T860" s="316"/>
      <c r="U860" s="316"/>
      <c r="V860" s="316"/>
      <c r="W860" s="316"/>
      <c r="X860" s="316"/>
      <c r="Y860" s="317">
        <f>9189000/1000000</f>
        <v>9.1890000000000001</v>
      </c>
      <c r="Z860" s="318"/>
      <c r="AA860" s="318"/>
      <c r="AB860" s="319"/>
      <c r="AC860" s="321" t="s">
        <v>500</v>
      </c>
      <c r="AD860" s="321"/>
      <c r="AE860" s="321"/>
      <c r="AF860" s="321"/>
      <c r="AG860" s="321"/>
      <c r="AH860" s="322">
        <v>1</v>
      </c>
      <c r="AI860" s="323"/>
      <c r="AJ860" s="323"/>
      <c r="AK860" s="323"/>
      <c r="AL860" s="324">
        <v>95</v>
      </c>
      <c r="AM860" s="325"/>
      <c r="AN860" s="325"/>
      <c r="AO860" s="326"/>
      <c r="AP860" s="320"/>
      <c r="AQ860" s="320"/>
      <c r="AR860" s="320"/>
      <c r="AS860" s="320"/>
      <c r="AT860" s="320"/>
      <c r="AU860" s="320"/>
      <c r="AV860" s="320"/>
      <c r="AW860" s="320"/>
      <c r="AX860" s="320"/>
    </row>
    <row r="861" spans="1:50" ht="51.75" customHeight="1" x14ac:dyDescent="0.15">
      <c r="A861" s="403">
        <v>25</v>
      </c>
      <c r="B861" s="403">
        <v>1</v>
      </c>
      <c r="C861" s="425" t="s">
        <v>615</v>
      </c>
      <c r="D861" s="417"/>
      <c r="E861" s="417"/>
      <c r="F861" s="417"/>
      <c r="G861" s="417"/>
      <c r="H861" s="417"/>
      <c r="I861" s="417"/>
      <c r="J861" s="418">
        <v>5020001043223</v>
      </c>
      <c r="K861" s="419"/>
      <c r="L861" s="419"/>
      <c r="M861" s="419"/>
      <c r="N861" s="419"/>
      <c r="O861" s="419"/>
      <c r="P861" s="315" t="s">
        <v>636</v>
      </c>
      <c r="Q861" s="316"/>
      <c r="R861" s="316"/>
      <c r="S861" s="316"/>
      <c r="T861" s="316"/>
      <c r="U861" s="316"/>
      <c r="V861" s="316"/>
      <c r="W861" s="316"/>
      <c r="X861" s="316"/>
      <c r="Y861" s="317">
        <f>7560000/1000000</f>
        <v>7.56</v>
      </c>
      <c r="Z861" s="318"/>
      <c r="AA861" s="318"/>
      <c r="AB861" s="319"/>
      <c r="AC861" s="321" t="s">
        <v>500</v>
      </c>
      <c r="AD861" s="321"/>
      <c r="AE861" s="321"/>
      <c r="AF861" s="321"/>
      <c r="AG861" s="321"/>
      <c r="AH861" s="322">
        <v>1</v>
      </c>
      <c r="AI861" s="323"/>
      <c r="AJ861" s="323"/>
      <c r="AK861" s="323"/>
      <c r="AL861" s="324">
        <v>95</v>
      </c>
      <c r="AM861" s="325"/>
      <c r="AN861" s="325"/>
      <c r="AO861" s="326"/>
      <c r="AP861" s="320"/>
      <c r="AQ861" s="320"/>
      <c r="AR861" s="320"/>
      <c r="AS861" s="320"/>
      <c r="AT861" s="320"/>
      <c r="AU861" s="320"/>
      <c r="AV861" s="320"/>
      <c r="AW861" s="320"/>
      <c r="AX861" s="320"/>
    </row>
    <row r="862" spans="1:50" ht="52.5" customHeight="1" x14ac:dyDescent="0.15">
      <c r="A862" s="403">
        <v>26</v>
      </c>
      <c r="B862" s="403">
        <v>1</v>
      </c>
      <c r="C862" s="425" t="s">
        <v>616</v>
      </c>
      <c r="D862" s="417"/>
      <c r="E862" s="417"/>
      <c r="F862" s="417"/>
      <c r="G862" s="417"/>
      <c r="H862" s="417"/>
      <c r="I862" s="417"/>
      <c r="J862" s="418">
        <v>1012401019393</v>
      </c>
      <c r="K862" s="419"/>
      <c r="L862" s="419"/>
      <c r="M862" s="419"/>
      <c r="N862" s="419"/>
      <c r="O862" s="419"/>
      <c r="P862" s="315" t="s">
        <v>637</v>
      </c>
      <c r="Q862" s="316"/>
      <c r="R862" s="316"/>
      <c r="S862" s="316"/>
      <c r="T862" s="316"/>
      <c r="U862" s="316"/>
      <c r="V862" s="316"/>
      <c r="W862" s="316"/>
      <c r="X862" s="316"/>
      <c r="Y862" s="317">
        <f>14580000/1000000</f>
        <v>14.58</v>
      </c>
      <c r="Z862" s="318"/>
      <c r="AA862" s="318"/>
      <c r="AB862" s="319"/>
      <c r="AC862" s="321" t="s">
        <v>500</v>
      </c>
      <c r="AD862" s="321"/>
      <c r="AE862" s="321"/>
      <c r="AF862" s="321"/>
      <c r="AG862" s="321"/>
      <c r="AH862" s="322">
        <v>1</v>
      </c>
      <c r="AI862" s="323"/>
      <c r="AJ862" s="323"/>
      <c r="AK862" s="323"/>
      <c r="AL862" s="324">
        <v>97</v>
      </c>
      <c r="AM862" s="325"/>
      <c r="AN862" s="325"/>
      <c r="AO862" s="326"/>
      <c r="AP862" s="320"/>
      <c r="AQ862" s="320"/>
      <c r="AR862" s="320"/>
      <c r="AS862" s="320"/>
      <c r="AT862" s="320"/>
      <c r="AU862" s="320"/>
      <c r="AV862" s="320"/>
      <c r="AW862" s="320"/>
      <c r="AX862" s="320"/>
    </row>
    <row r="863" spans="1:50" ht="48" customHeight="1" x14ac:dyDescent="0.15">
      <c r="A863" s="403">
        <v>27</v>
      </c>
      <c r="B863" s="403">
        <v>1</v>
      </c>
      <c r="C863" s="425" t="s">
        <v>616</v>
      </c>
      <c r="D863" s="417"/>
      <c r="E863" s="417"/>
      <c r="F863" s="417"/>
      <c r="G863" s="417"/>
      <c r="H863" s="417"/>
      <c r="I863" s="417"/>
      <c r="J863" s="418">
        <v>1012401019393</v>
      </c>
      <c r="K863" s="419"/>
      <c r="L863" s="419"/>
      <c r="M863" s="419"/>
      <c r="N863" s="419"/>
      <c r="O863" s="419"/>
      <c r="P863" s="315" t="s">
        <v>638</v>
      </c>
      <c r="Q863" s="316"/>
      <c r="R863" s="316"/>
      <c r="S863" s="316"/>
      <c r="T863" s="316"/>
      <c r="U863" s="316"/>
      <c r="V863" s="316"/>
      <c r="W863" s="316"/>
      <c r="X863" s="316"/>
      <c r="Y863" s="317">
        <f>11880000/1000000</f>
        <v>11.88</v>
      </c>
      <c r="Z863" s="318"/>
      <c r="AA863" s="318"/>
      <c r="AB863" s="319"/>
      <c r="AC863" s="321" t="s">
        <v>500</v>
      </c>
      <c r="AD863" s="321"/>
      <c r="AE863" s="321"/>
      <c r="AF863" s="321"/>
      <c r="AG863" s="321"/>
      <c r="AH863" s="322">
        <v>1</v>
      </c>
      <c r="AI863" s="323"/>
      <c r="AJ863" s="323"/>
      <c r="AK863" s="323"/>
      <c r="AL863" s="324">
        <v>99</v>
      </c>
      <c r="AM863" s="325"/>
      <c r="AN863" s="325"/>
      <c r="AO863" s="326"/>
      <c r="AP863" s="320"/>
      <c r="AQ863" s="320"/>
      <c r="AR863" s="320"/>
      <c r="AS863" s="320"/>
      <c r="AT863" s="320"/>
      <c r="AU863" s="320"/>
      <c r="AV863" s="320"/>
      <c r="AW863" s="320"/>
      <c r="AX863" s="320"/>
    </row>
    <row r="864" spans="1:50" ht="49.5" customHeight="1" x14ac:dyDescent="0.15">
      <c r="A864" s="403">
        <v>28</v>
      </c>
      <c r="B864" s="403">
        <v>1</v>
      </c>
      <c r="C864" s="425" t="s">
        <v>617</v>
      </c>
      <c r="D864" s="417"/>
      <c r="E864" s="417"/>
      <c r="F864" s="417"/>
      <c r="G864" s="417"/>
      <c r="H864" s="417"/>
      <c r="I864" s="417"/>
      <c r="J864" s="418">
        <v>1012401019393</v>
      </c>
      <c r="K864" s="419"/>
      <c r="L864" s="419"/>
      <c r="M864" s="419"/>
      <c r="N864" s="419"/>
      <c r="O864" s="419"/>
      <c r="P864" s="315" t="s">
        <v>639</v>
      </c>
      <c r="Q864" s="316"/>
      <c r="R864" s="316"/>
      <c r="S864" s="316"/>
      <c r="T864" s="316"/>
      <c r="U864" s="316"/>
      <c r="V864" s="316"/>
      <c r="W864" s="316"/>
      <c r="X864" s="316"/>
      <c r="Y864" s="317">
        <f>7560000/1000000</f>
        <v>7.56</v>
      </c>
      <c r="Z864" s="318"/>
      <c r="AA864" s="318"/>
      <c r="AB864" s="319"/>
      <c r="AC864" s="321" t="s">
        <v>500</v>
      </c>
      <c r="AD864" s="321"/>
      <c r="AE864" s="321"/>
      <c r="AF864" s="321"/>
      <c r="AG864" s="321"/>
      <c r="AH864" s="322">
        <v>1</v>
      </c>
      <c r="AI864" s="323"/>
      <c r="AJ864" s="323"/>
      <c r="AK864" s="323"/>
      <c r="AL864" s="324">
        <v>95</v>
      </c>
      <c r="AM864" s="325"/>
      <c r="AN864" s="325"/>
      <c r="AO864" s="326"/>
      <c r="AP864" s="320"/>
      <c r="AQ864" s="320"/>
      <c r="AR864" s="320"/>
      <c r="AS864" s="320"/>
      <c r="AT864" s="320"/>
      <c r="AU864" s="320"/>
      <c r="AV864" s="320"/>
      <c r="AW864" s="320"/>
      <c r="AX864" s="320"/>
    </row>
    <row r="865" spans="1:50" ht="48" customHeight="1" x14ac:dyDescent="0.15">
      <c r="A865" s="403">
        <v>29</v>
      </c>
      <c r="B865" s="403">
        <v>1</v>
      </c>
      <c r="C865" s="425" t="s">
        <v>618</v>
      </c>
      <c r="D865" s="417"/>
      <c r="E865" s="417"/>
      <c r="F865" s="417"/>
      <c r="G865" s="417"/>
      <c r="H865" s="417"/>
      <c r="I865" s="417"/>
      <c r="J865" s="418">
        <v>9010401009424</v>
      </c>
      <c r="K865" s="419"/>
      <c r="L865" s="419"/>
      <c r="M865" s="419"/>
      <c r="N865" s="419"/>
      <c r="O865" s="419"/>
      <c r="P865" s="315" t="s">
        <v>640</v>
      </c>
      <c r="Q865" s="316"/>
      <c r="R865" s="316"/>
      <c r="S865" s="316"/>
      <c r="T865" s="316"/>
      <c r="U865" s="316"/>
      <c r="V865" s="316"/>
      <c r="W865" s="316"/>
      <c r="X865" s="316"/>
      <c r="Y865" s="317">
        <v>20.95</v>
      </c>
      <c r="Z865" s="318"/>
      <c r="AA865" s="318"/>
      <c r="AB865" s="319"/>
      <c r="AC865" s="321" t="s">
        <v>500</v>
      </c>
      <c r="AD865" s="321"/>
      <c r="AE865" s="321"/>
      <c r="AF865" s="321"/>
      <c r="AG865" s="321"/>
      <c r="AH865" s="322">
        <v>2</v>
      </c>
      <c r="AI865" s="323"/>
      <c r="AJ865" s="323"/>
      <c r="AK865" s="323"/>
      <c r="AL865" s="324">
        <v>79.5</v>
      </c>
      <c r="AM865" s="325"/>
      <c r="AN865" s="325"/>
      <c r="AO865" s="326"/>
      <c r="AP865" s="320"/>
      <c r="AQ865" s="320"/>
      <c r="AR865" s="320"/>
      <c r="AS865" s="320"/>
      <c r="AT865" s="320"/>
      <c r="AU865" s="320"/>
      <c r="AV865" s="320"/>
      <c r="AW865" s="320"/>
      <c r="AX865" s="320"/>
    </row>
    <row r="866" spans="1:50" ht="30" customHeight="1" x14ac:dyDescent="0.15">
      <c r="A866" s="403">
        <v>30</v>
      </c>
      <c r="B866" s="403">
        <v>1</v>
      </c>
      <c r="C866" s="425" t="s">
        <v>619</v>
      </c>
      <c r="D866" s="417"/>
      <c r="E866" s="417"/>
      <c r="F866" s="417"/>
      <c r="G866" s="417"/>
      <c r="H866" s="417"/>
      <c r="I866" s="417"/>
      <c r="J866" s="418">
        <v>9010401009424</v>
      </c>
      <c r="K866" s="419"/>
      <c r="L866" s="419"/>
      <c r="M866" s="419"/>
      <c r="N866" s="419"/>
      <c r="O866" s="419"/>
      <c r="P866" s="315" t="s">
        <v>641</v>
      </c>
      <c r="Q866" s="316"/>
      <c r="R866" s="316"/>
      <c r="S866" s="316"/>
      <c r="T866" s="316"/>
      <c r="U866" s="316"/>
      <c r="V866" s="316"/>
      <c r="W866" s="316"/>
      <c r="X866" s="316"/>
      <c r="Y866" s="317">
        <v>12.96</v>
      </c>
      <c r="Z866" s="318"/>
      <c r="AA866" s="318"/>
      <c r="AB866" s="319"/>
      <c r="AC866" s="321" t="s">
        <v>500</v>
      </c>
      <c r="AD866" s="321"/>
      <c r="AE866" s="321"/>
      <c r="AF866" s="321"/>
      <c r="AG866" s="321"/>
      <c r="AH866" s="322">
        <v>1</v>
      </c>
      <c r="AI866" s="323"/>
      <c r="AJ866" s="323"/>
      <c r="AK866" s="323"/>
      <c r="AL866" s="324">
        <v>99.9</v>
      </c>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424</v>
      </c>
      <c r="K869" s="112"/>
      <c r="L869" s="112"/>
      <c r="M869" s="112"/>
      <c r="N869" s="112"/>
      <c r="O869" s="112"/>
      <c r="P869" s="346" t="s">
        <v>373</v>
      </c>
      <c r="Q869" s="346"/>
      <c r="R869" s="346"/>
      <c r="S869" s="346"/>
      <c r="T869" s="346"/>
      <c r="U869" s="346"/>
      <c r="V869" s="346"/>
      <c r="W869" s="346"/>
      <c r="X869" s="346"/>
      <c r="Y869" s="343" t="s">
        <v>421</v>
      </c>
      <c r="Z869" s="344"/>
      <c r="AA869" s="344"/>
      <c r="AB869" s="344"/>
      <c r="AC869" s="275" t="s">
        <v>466</v>
      </c>
      <c r="AD869" s="275"/>
      <c r="AE869" s="275"/>
      <c r="AF869" s="275"/>
      <c r="AG869" s="275"/>
      <c r="AH869" s="343" t="s">
        <v>496</v>
      </c>
      <c r="AI869" s="345"/>
      <c r="AJ869" s="345"/>
      <c r="AK869" s="345"/>
      <c r="AL869" s="345" t="s">
        <v>21</v>
      </c>
      <c r="AM869" s="345"/>
      <c r="AN869" s="345"/>
      <c r="AO869" s="427"/>
      <c r="AP869" s="428" t="s">
        <v>425</v>
      </c>
      <c r="AQ869" s="428"/>
      <c r="AR869" s="428"/>
      <c r="AS869" s="428"/>
      <c r="AT869" s="428"/>
      <c r="AU869" s="428"/>
      <c r="AV869" s="428"/>
      <c r="AW869" s="428"/>
      <c r="AX869" s="428"/>
    </row>
    <row r="870" spans="1:50" ht="53.25" customHeight="1" x14ac:dyDescent="0.15">
      <c r="A870" s="403">
        <v>1</v>
      </c>
      <c r="B870" s="403">
        <v>1</v>
      </c>
      <c r="C870" s="425" t="s">
        <v>642</v>
      </c>
      <c r="D870" s="417"/>
      <c r="E870" s="417"/>
      <c r="F870" s="417"/>
      <c r="G870" s="417"/>
      <c r="H870" s="417"/>
      <c r="I870" s="417"/>
      <c r="J870" s="418">
        <v>2010001010788</v>
      </c>
      <c r="K870" s="419"/>
      <c r="L870" s="419"/>
      <c r="M870" s="419"/>
      <c r="N870" s="419"/>
      <c r="O870" s="419"/>
      <c r="P870" s="315" t="s">
        <v>643</v>
      </c>
      <c r="Q870" s="316"/>
      <c r="R870" s="316"/>
      <c r="S870" s="316"/>
      <c r="T870" s="316"/>
      <c r="U870" s="316"/>
      <c r="V870" s="316"/>
      <c r="W870" s="316"/>
      <c r="X870" s="316"/>
      <c r="Y870" s="317">
        <v>85.32</v>
      </c>
      <c r="Z870" s="318"/>
      <c r="AA870" s="318"/>
      <c r="AB870" s="319"/>
      <c r="AC870" s="327" t="s">
        <v>501</v>
      </c>
      <c r="AD870" s="426"/>
      <c r="AE870" s="426"/>
      <c r="AF870" s="426"/>
      <c r="AG870" s="426"/>
      <c r="AH870" s="420">
        <v>1</v>
      </c>
      <c r="AI870" s="421"/>
      <c r="AJ870" s="421"/>
      <c r="AK870" s="421"/>
      <c r="AL870" s="324">
        <v>94.5</v>
      </c>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424</v>
      </c>
      <c r="K902" s="112"/>
      <c r="L902" s="112"/>
      <c r="M902" s="112"/>
      <c r="N902" s="112"/>
      <c r="O902" s="112"/>
      <c r="P902" s="346" t="s">
        <v>373</v>
      </c>
      <c r="Q902" s="346"/>
      <c r="R902" s="346"/>
      <c r="S902" s="346"/>
      <c r="T902" s="346"/>
      <c r="U902" s="346"/>
      <c r="V902" s="346"/>
      <c r="W902" s="346"/>
      <c r="X902" s="346"/>
      <c r="Y902" s="343" t="s">
        <v>421</v>
      </c>
      <c r="Z902" s="344"/>
      <c r="AA902" s="344"/>
      <c r="AB902" s="344"/>
      <c r="AC902" s="275" t="s">
        <v>466</v>
      </c>
      <c r="AD902" s="275"/>
      <c r="AE902" s="275"/>
      <c r="AF902" s="275"/>
      <c r="AG902" s="275"/>
      <c r="AH902" s="343" t="s">
        <v>496</v>
      </c>
      <c r="AI902" s="345"/>
      <c r="AJ902" s="345"/>
      <c r="AK902" s="345"/>
      <c r="AL902" s="345" t="s">
        <v>21</v>
      </c>
      <c r="AM902" s="345"/>
      <c r="AN902" s="345"/>
      <c r="AO902" s="427"/>
      <c r="AP902" s="428" t="s">
        <v>425</v>
      </c>
      <c r="AQ902" s="428"/>
      <c r="AR902" s="428"/>
      <c r="AS902" s="428"/>
      <c r="AT902" s="428"/>
      <c r="AU902" s="428"/>
      <c r="AV902" s="428"/>
      <c r="AW902" s="428"/>
      <c r="AX902" s="428"/>
    </row>
    <row r="903" spans="1:50" ht="60.75" customHeight="1" x14ac:dyDescent="0.15">
      <c r="A903" s="403">
        <v>1</v>
      </c>
      <c r="B903" s="403">
        <v>1</v>
      </c>
      <c r="C903" s="425" t="s">
        <v>644</v>
      </c>
      <c r="D903" s="417"/>
      <c r="E903" s="417"/>
      <c r="F903" s="417"/>
      <c r="G903" s="417"/>
      <c r="H903" s="417"/>
      <c r="I903" s="417"/>
      <c r="J903" s="418">
        <v>2030001047878</v>
      </c>
      <c r="K903" s="419"/>
      <c r="L903" s="419"/>
      <c r="M903" s="419"/>
      <c r="N903" s="419"/>
      <c r="O903" s="419"/>
      <c r="P903" s="315" t="s">
        <v>646</v>
      </c>
      <c r="Q903" s="316"/>
      <c r="R903" s="316"/>
      <c r="S903" s="316"/>
      <c r="T903" s="316"/>
      <c r="U903" s="316"/>
      <c r="V903" s="316"/>
      <c r="W903" s="316"/>
      <c r="X903" s="316"/>
      <c r="Y903" s="317">
        <v>0.99360000000000004</v>
      </c>
      <c r="Z903" s="318"/>
      <c r="AA903" s="318"/>
      <c r="AB903" s="319"/>
      <c r="AC903" s="327" t="s">
        <v>506</v>
      </c>
      <c r="AD903" s="426"/>
      <c r="AE903" s="426"/>
      <c r="AF903" s="426"/>
      <c r="AG903" s="426"/>
      <c r="AH903" s="420">
        <v>1</v>
      </c>
      <c r="AI903" s="421"/>
      <c r="AJ903" s="421"/>
      <c r="AK903" s="421"/>
      <c r="AL903" s="324">
        <v>100</v>
      </c>
      <c r="AM903" s="325"/>
      <c r="AN903" s="325"/>
      <c r="AO903" s="326"/>
      <c r="AP903" s="320"/>
      <c r="AQ903" s="320"/>
      <c r="AR903" s="320"/>
      <c r="AS903" s="320"/>
      <c r="AT903" s="320"/>
      <c r="AU903" s="320"/>
      <c r="AV903" s="320"/>
      <c r="AW903" s="320"/>
      <c r="AX903" s="320"/>
    </row>
    <row r="904" spans="1:50" ht="67.5" customHeight="1" x14ac:dyDescent="0.15">
      <c r="A904" s="403">
        <v>2</v>
      </c>
      <c r="B904" s="403">
        <v>1</v>
      </c>
      <c r="C904" s="425" t="s">
        <v>644</v>
      </c>
      <c r="D904" s="417"/>
      <c r="E904" s="417"/>
      <c r="F904" s="417"/>
      <c r="G904" s="417"/>
      <c r="H904" s="417"/>
      <c r="I904" s="417"/>
      <c r="J904" s="418">
        <v>2030001047878</v>
      </c>
      <c r="K904" s="419"/>
      <c r="L904" s="419"/>
      <c r="M904" s="419"/>
      <c r="N904" s="419"/>
      <c r="O904" s="419"/>
      <c r="P904" s="315" t="s">
        <v>647</v>
      </c>
      <c r="Q904" s="316"/>
      <c r="R904" s="316"/>
      <c r="S904" s="316"/>
      <c r="T904" s="316"/>
      <c r="U904" s="316"/>
      <c r="V904" s="316"/>
      <c r="W904" s="316"/>
      <c r="X904" s="316"/>
      <c r="Y904" s="317">
        <v>0.99360000000000004</v>
      </c>
      <c r="Z904" s="318"/>
      <c r="AA904" s="318"/>
      <c r="AB904" s="319"/>
      <c r="AC904" s="327" t="s">
        <v>506</v>
      </c>
      <c r="AD904" s="327"/>
      <c r="AE904" s="327"/>
      <c r="AF904" s="327"/>
      <c r="AG904" s="327"/>
      <c r="AH904" s="420">
        <v>1</v>
      </c>
      <c r="AI904" s="421"/>
      <c r="AJ904" s="421"/>
      <c r="AK904" s="421"/>
      <c r="AL904" s="422">
        <v>100</v>
      </c>
      <c r="AM904" s="423"/>
      <c r="AN904" s="423"/>
      <c r="AO904" s="424"/>
      <c r="AP904" s="320"/>
      <c r="AQ904" s="320"/>
      <c r="AR904" s="320"/>
      <c r="AS904" s="320"/>
      <c r="AT904" s="320"/>
      <c r="AU904" s="320"/>
      <c r="AV904" s="320"/>
      <c r="AW904" s="320"/>
      <c r="AX904" s="320"/>
    </row>
    <row r="905" spans="1:50" ht="30" customHeight="1" x14ac:dyDescent="0.15">
      <c r="A905" s="403">
        <v>3</v>
      </c>
      <c r="B905" s="403">
        <v>1</v>
      </c>
      <c r="C905" s="425" t="s">
        <v>644</v>
      </c>
      <c r="D905" s="417"/>
      <c r="E905" s="417"/>
      <c r="F905" s="417"/>
      <c r="G905" s="417"/>
      <c r="H905" s="417"/>
      <c r="I905" s="417"/>
      <c r="J905" s="418">
        <v>2030001047878</v>
      </c>
      <c r="K905" s="419"/>
      <c r="L905" s="419"/>
      <c r="M905" s="419"/>
      <c r="N905" s="419"/>
      <c r="O905" s="419"/>
      <c r="P905" s="315" t="s">
        <v>648</v>
      </c>
      <c r="Q905" s="316"/>
      <c r="R905" s="316"/>
      <c r="S905" s="316"/>
      <c r="T905" s="316"/>
      <c r="U905" s="316"/>
      <c r="V905" s="316"/>
      <c r="W905" s="316"/>
      <c r="X905" s="316"/>
      <c r="Y905" s="317">
        <v>0.84240000000000004</v>
      </c>
      <c r="Z905" s="318"/>
      <c r="AA905" s="318"/>
      <c r="AB905" s="319"/>
      <c r="AC905" s="327" t="s">
        <v>506</v>
      </c>
      <c r="AD905" s="327"/>
      <c r="AE905" s="327"/>
      <c r="AF905" s="327"/>
      <c r="AG905" s="327"/>
      <c r="AH905" s="322">
        <v>1</v>
      </c>
      <c r="AI905" s="323"/>
      <c r="AJ905" s="323"/>
      <c r="AK905" s="323"/>
      <c r="AL905" s="324">
        <v>100</v>
      </c>
      <c r="AM905" s="325"/>
      <c r="AN905" s="325"/>
      <c r="AO905" s="326"/>
      <c r="AP905" s="320"/>
      <c r="AQ905" s="320"/>
      <c r="AR905" s="320"/>
      <c r="AS905" s="320"/>
      <c r="AT905" s="320"/>
      <c r="AU905" s="320"/>
      <c r="AV905" s="320"/>
      <c r="AW905" s="320"/>
      <c r="AX905" s="320"/>
    </row>
    <row r="906" spans="1:50" ht="52.5" customHeight="1" x14ac:dyDescent="0.15">
      <c r="A906" s="403">
        <v>4</v>
      </c>
      <c r="B906" s="403">
        <v>1</v>
      </c>
      <c r="C906" s="425" t="s">
        <v>645</v>
      </c>
      <c r="D906" s="417"/>
      <c r="E906" s="417"/>
      <c r="F906" s="417"/>
      <c r="G906" s="417"/>
      <c r="H906" s="417"/>
      <c r="I906" s="417"/>
      <c r="J906" s="418">
        <v>2030001047878</v>
      </c>
      <c r="K906" s="419"/>
      <c r="L906" s="419"/>
      <c r="M906" s="419"/>
      <c r="N906" s="419"/>
      <c r="O906" s="419"/>
      <c r="P906" s="315" t="s">
        <v>649</v>
      </c>
      <c r="Q906" s="316"/>
      <c r="R906" s="316"/>
      <c r="S906" s="316"/>
      <c r="T906" s="316"/>
      <c r="U906" s="316"/>
      <c r="V906" s="316"/>
      <c r="W906" s="316"/>
      <c r="X906" s="316"/>
      <c r="Y906" s="317">
        <v>0.79920000000000002</v>
      </c>
      <c r="Z906" s="318"/>
      <c r="AA906" s="318"/>
      <c r="AB906" s="319"/>
      <c r="AC906" s="327" t="s">
        <v>506</v>
      </c>
      <c r="AD906" s="327"/>
      <c r="AE906" s="327"/>
      <c r="AF906" s="327"/>
      <c r="AG906" s="327"/>
      <c r="AH906" s="322">
        <v>1</v>
      </c>
      <c r="AI906" s="323"/>
      <c r="AJ906" s="323"/>
      <c r="AK906" s="323"/>
      <c r="AL906" s="324">
        <v>100</v>
      </c>
      <c r="AM906" s="325"/>
      <c r="AN906" s="325"/>
      <c r="AO906" s="326"/>
      <c r="AP906" s="320"/>
      <c r="AQ906" s="320"/>
      <c r="AR906" s="320"/>
      <c r="AS906" s="320"/>
      <c r="AT906" s="320"/>
      <c r="AU906" s="320"/>
      <c r="AV906" s="320"/>
      <c r="AW906" s="320"/>
      <c r="AX906" s="320"/>
    </row>
    <row r="907" spans="1:50" ht="49.5" customHeight="1" x14ac:dyDescent="0.15">
      <c r="A907" s="403">
        <v>5</v>
      </c>
      <c r="B907" s="403">
        <v>1</v>
      </c>
      <c r="C907" s="425" t="s">
        <v>644</v>
      </c>
      <c r="D907" s="417"/>
      <c r="E907" s="417"/>
      <c r="F907" s="417"/>
      <c r="G907" s="417"/>
      <c r="H907" s="417"/>
      <c r="I907" s="417"/>
      <c r="J907" s="418">
        <v>2030001047878</v>
      </c>
      <c r="K907" s="419"/>
      <c r="L907" s="419"/>
      <c r="M907" s="419"/>
      <c r="N907" s="419"/>
      <c r="O907" s="419"/>
      <c r="P907" s="315" t="s">
        <v>650</v>
      </c>
      <c r="Q907" s="316"/>
      <c r="R907" s="316"/>
      <c r="S907" s="316"/>
      <c r="T907" s="316"/>
      <c r="U907" s="316"/>
      <c r="V907" s="316"/>
      <c r="W907" s="316"/>
      <c r="X907" s="316"/>
      <c r="Y907" s="317">
        <v>0.77759999999999996</v>
      </c>
      <c r="Z907" s="318"/>
      <c r="AA907" s="318"/>
      <c r="AB907" s="319"/>
      <c r="AC907" s="321" t="s">
        <v>506</v>
      </c>
      <c r="AD907" s="321"/>
      <c r="AE907" s="321"/>
      <c r="AF907" s="321"/>
      <c r="AG907" s="321"/>
      <c r="AH907" s="322">
        <v>1</v>
      </c>
      <c r="AI907" s="323"/>
      <c r="AJ907" s="323"/>
      <c r="AK907" s="323"/>
      <c r="AL907" s="324">
        <v>100</v>
      </c>
      <c r="AM907" s="325"/>
      <c r="AN907" s="325"/>
      <c r="AO907" s="326"/>
      <c r="AP907" s="320"/>
      <c r="AQ907" s="320"/>
      <c r="AR907" s="320"/>
      <c r="AS907" s="320"/>
      <c r="AT907" s="320"/>
      <c r="AU907" s="320"/>
      <c r="AV907" s="320"/>
      <c r="AW907" s="320"/>
      <c r="AX907" s="320"/>
    </row>
    <row r="908" spans="1:50" ht="54.75" customHeight="1" x14ac:dyDescent="0.15">
      <c r="A908" s="403">
        <v>6</v>
      </c>
      <c r="B908" s="403">
        <v>1</v>
      </c>
      <c r="C908" s="425" t="s">
        <v>651</v>
      </c>
      <c r="D908" s="417"/>
      <c r="E908" s="417"/>
      <c r="F908" s="417"/>
      <c r="G908" s="417"/>
      <c r="H908" s="417"/>
      <c r="I908" s="417"/>
      <c r="J908" s="418">
        <v>2010001010788</v>
      </c>
      <c r="K908" s="419"/>
      <c r="L908" s="419"/>
      <c r="M908" s="419"/>
      <c r="N908" s="419"/>
      <c r="O908" s="419"/>
      <c r="P908" s="315" t="s">
        <v>654</v>
      </c>
      <c r="Q908" s="316"/>
      <c r="R908" s="316"/>
      <c r="S908" s="316"/>
      <c r="T908" s="316"/>
      <c r="U908" s="316"/>
      <c r="V908" s="316"/>
      <c r="W908" s="316"/>
      <c r="X908" s="316"/>
      <c r="Y908" s="317">
        <v>0.97199999999999998</v>
      </c>
      <c r="Z908" s="318"/>
      <c r="AA908" s="318"/>
      <c r="AB908" s="319"/>
      <c r="AC908" s="321" t="s">
        <v>506</v>
      </c>
      <c r="AD908" s="321"/>
      <c r="AE908" s="321"/>
      <c r="AF908" s="321"/>
      <c r="AG908" s="321"/>
      <c r="AH908" s="322">
        <v>1</v>
      </c>
      <c r="AI908" s="323"/>
      <c r="AJ908" s="323"/>
      <c r="AK908" s="323"/>
      <c r="AL908" s="324">
        <v>100</v>
      </c>
      <c r="AM908" s="325"/>
      <c r="AN908" s="325"/>
      <c r="AO908" s="326"/>
      <c r="AP908" s="320"/>
      <c r="AQ908" s="320"/>
      <c r="AR908" s="320"/>
      <c r="AS908" s="320"/>
      <c r="AT908" s="320"/>
      <c r="AU908" s="320"/>
      <c r="AV908" s="320"/>
      <c r="AW908" s="320"/>
      <c r="AX908" s="320"/>
    </row>
    <row r="909" spans="1:50" ht="52.5" customHeight="1" x14ac:dyDescent="0.15">
      <c r="A909" s="403">
        <v>7</v>
      </c>
      <c r="B909" s="403">
        <v>1</v>
      </c>
      <c r="C909" s="425" t="s">
        <v>652</v>
      </c>
      <c r="D909" s="417"/>
      <c r="E909" s="417"/>
      <c r="F909" s="417"/>
      <c r="G909" s="417"/>
      <c r="H909" s="417"/>
      <c r="I909" s="417"/>
      <c r="J909" s="418">
        <v>9010601040245</v>
      </c>
      <c r="K909" s="419"/>
      <c r="L909" s="419"/>
      <c r="M909" s="419"/>
      <c r="N909" s="419"/>
      <c r="O909" s="419"/>
      <c r="P909" s="315" t="s">
        <v>655</v>
      </c>
      <c r="Q909" s="316"/>
      <c r="R909" s="316"/>
      <c r="S909" s="316"/>
      <c r="T909" s="316"/>
      <c r="U909" s="316"/>
      <c r="V909" s="316"/>
      <c r="W909" s="316"/>
      <c r="X909" s="316"/>
      <c r="Y909" s="317">
        <v>0.9</v>
      </c>
      <c r="Z909" s="318"/>
      <c r="AA909" s="318"/>
      <c r="AB909" s="319"/>
      <c r="AC909" s="321" t="s">
        <v>506</v>
      </c>
      <c r="AD909" s="321"/>
      <c r="AE909" s="321"/>
      <c r="AF909" s="321"/>
      <c r="AG909" s="321"/>
      <c r="AH909" s="322">
        <v>1</v>
      </c>
      <c r="AI909" s="323"/>
      <c r="AJ909" s="323"/>
      <c r="AK909" s="323"/>
      <c r="AL909" s="324">
        <v>100</v>
      </c>
      <c r="AM909" s="325"/>
      <c r="AN909" s="325"/>
      <c r="AO909" s="326"/>
      <c r="AP909" s="320"/>
      <c r="AQ909" s="320"/>
      <c r="AR909" s="320"/>
      <c r="AS909" s="320"/>
      <c r="AT909" s="320"/>
      <c r="AU909" s="320"/>
      <c r="AV909" s="320"/>
      <c r="AW909" s="320"/>
      <c r="AX909" s="320"/>
    </row>
    <row r="910" spans="1:50" ht="30" customHeight="1" x14ac:dyDescent="0.15">
      <c r="A910" s="403">
        <v>8</v>
      </c>
      <c r="B910" s="403">
        <v>1</v>
      </c>
      <c r="C910" s="425" t="s">
        <v>653</v>
      </c>
      <c r="D910" s="417"/>
      <c r="E910" s="417"/>
      <c r="F910" s="417"/>
      <c r="G910" s="417"/>
      <c r="H910" s="417"/>
      <c r="I910" s="417"/>
      <c r="J910" s="418">
        <v>5010405000044</v>
      </c>
      <c r="K910" s="419"/>
      <c r="L910" s="419"/>
      <c r="M910" s="419"/>
      <c r="N910" s="419"/>
      <c r="O910" s="419"/>
      <c r="P910" s="315" t="s">
        <v>656</v>
      </c>
      <c r="Q910" s="316"/>
      <c r="R910" s="316"/>
      <c r="S910" s="316"/>
      <c r="T910" s="316"/>
      <c r="U910" s="316"/>
      <c r="V910" s="316"/>
      <c r="W910" s="316"/>
      <c r="X910" s="316"/>
      <c r="Y910" s="317">
        <v>0.43029299999999998</v>
      </c>
      <c r="Z910" s="318"/>
      <c r="AA910" s="318"/>
      <c r="AB910" s="319"/>
      <c r="AC910" s="321" t="s">
        <v>506</v>
      </c>
      <c r="AD910" s="321"/>
      <c r="AE910" s="321"/>
      <c r="AF910" s="321"/>
      <c r="AG910" s="321"/>
      <c r="AH910" s="322">
        <v>1</v>
      </c>
      <c r="AI910" s="323"/>
      <c r="AJ910" s="323"/>
      <c r="AK910" s="323"/>
      <c r="AL910" s="324">
        <v>100</v>
      </c>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424</v>
      </c>
      <c r="K935" s="112"/>
      <c r="L935" s="112"/>
      <c r="M935" s="112"/>
      <c r="N935" s="112"/>
      <c r="O935" s="112"/>
      <c r="P935" s="346" t="s">
        <v>373</v>
      </c>
      <c r="Q935" s="346"/>
      <c r="R935" s="346"/>
      <c r="S935" s="346"/>
      <c r="T935" s="346"/>
      <c r="U935" s="346"/>
      <c r="V935" s="346"/>
      <c r="W935" s="346"/>
      <c r="X935" s="346"/>
      <c r="Y935" s="343" t="s">
        <v>421</v>
      </c>
      <c r="Z935" s="344"/>
      <c r="AA935" s="344"/>
      <c r="AB935" s="344"/>
      <c r="AC935" s="275" t="s">
        <v>466</v>
      </c>
      <c r="AD935" s="275"/>
      <c r="AE935" s="275"/>
      <c r="AF935" s="275"/>
      <c r="AG935" s="275"/>
      <c r="AH935" s="343" t="s">
        <v>496</v>
      </c>
      <c r="AI935" s="345"/>
      <c r="AJ935" s="345"/>
      <c r="AK935" s="345"/>
      <c r="AL935" s="345" t="s">
        <v>21</v>
      </c>
      <c r="AM935" s="345"/>
      <c r="AN935" s="345"/>
      <c r="AO935" s="427"/>
      <c r="AP935" s="428" t="s">
        <v>425</v>
      </c>
      <c r="AQ935" s="428"/>
      <c r="AR935" s="428"/>
      <c r="AS935" s="428"/>
      <c r="AT935" s="428"/>
      <c r="AU935" s="428"/>
      <c r="AV935" s="428"/>
      <c r="AW935" s="428"/>
      <c r="AX935" s="428"/>
    </row>
    <row r="936" spans="1:50" ht="50.25" customHeight="1" x14ac:dyDescent="0.15">
      <c r="A936" s="403">
        <v>1</v>
      </c>
      <c r="B936" s="403">
        <v>1</v>
      </c>
      <c r="C936" s="425" t="s">
        <v>657</v>
      </c>
      <c r="D936" s="417"/>
      <c r="E936" s="417"/>
      <c r="F936" s="417"/>
      <c r="G936" s="417"/>
      <c r="H936" s="417"/>
      <c r="I936" s="417"/>
      <c r="J936" s="418">
        <v>9010401009424</v>
      </c>
      <c r="K936" s="419"/>
      <c r="L936" s="419"/>
      <c r="M936" s="419"/>
      <c r="N936" s="419"/>
      <c r="O936" s="419"/>
      <c r="P936" s="315" t="s">
        <v>658</v>
      </c>
      <c r="Q936" s="316"/>
      <c r="R936" s="316"/>
      <c r="S936" s="316"/>
      <c r="T936" s="316"/>
      <c r="U936" s="316"/>
      <c r="V936" s="316"/>
      <c r="W936" s="316"/>
      <c r="X936" s="316"/>
      <c r="Y936" s="317">
        <v>44.38</v>
      </c>
      <c r="Z936" s="318"/>
      <c r="AA936" s="318"/>
      <c r="AB936" s="319"/>
      <c r="AC936" s="327" t="s">
        <v>507</v>
      </c>
      <c r="AD936" s="426"/>
      <c r="AE936" s="426"/>
      <c r="AF936" s="426"/>
      <c r="AG936" s="426"/>
      <c r="AH936" s="420">
        <v>1</v>
      </c>
      <c r="AI936" s="421"/>
      <c r="AJ936" s="421"/>
      <c r="AK936" s="421"/>
      <c r="AL936" s="324">
        <v>100</v>
      </c>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424</v>
      </c>
      <c r="K968" s="112"/>
      <c r="L968" s="112"/>
      <c r="M968" s="112"/>
      <c r="N968" s="112"/>
      <c r="O968" s="112"/>
      <c r="P968" s="346" t="s">
        <v>373</v>
      </c>
      <c r="Q968" s="346"/>
      <c r="R968" s="346"/>
      <c r="S968" s="346"/>
      <c r="T968" s="346"/>
      <c r="U968" s="346"/>
      <c r="V968" s="346"/>
      <c r="W968" s="346"/>
      <c r="X968" s="346"/>
      <c r="Y968" s="343" t="s">
        <v>421</v>
      </c>
      <c r="Z968" s="344"/>
      <c r="AA968" s="344"/>
      <c r="AB968" s="344"/>
      <c r="AC968" s="275" t="s">
        <v>466</v>
      </c>
      <c r="AD968" s="275"/>
      <c r="AE968" s="275"/>
      <c r="AF968" s="275"/>
      <c r="AG968" s="275"/>
      <c r="AH968" s="343" t="s">
        <v>496</v>
      </c>
      <c r="AI968" s="345"/>
      <c r="AJ968" s="345"/>
      <c r="AK968" s="345"/>
      <c r="AL968" s="345" t="s">
        <v>21</v>
      </c>
      <c r="AM968" s="345"/>
      <c r="AN968" s="345"/>
      <c r="AO968" s="427"/>
      <c r="AP968" s="428" t="s">
        <v>425</v>
      </c>
      <c r="AQ968" s="428"/>
      <c r="AR968" s="428"/>
      <c r="AS968" s="428"/>
      <c r="AT968" s="428"/>
      <c r="AU968" s="428"/>
      <c r="AV968" s="428"/>
      <c r="AW968" s="428"/>
      <c r="AX968" s="428"/>
    </row>
    <row r="969" spans="1:50" ht="52.5" customHeight="1" x14ac:dyDescent="0.15">
      <c r="A969" s="403">
        <v>1</v>
      </c>
      <c r="B969" s="403">
        <v>1</v>
      </c>
      <c r="C969" s="425" t="s">
        <v>659</v>
      </c>
      <c r="D969" s="417"/>
      <c r="E969" s="417"/>
      <c r="F969" s="417"/>
      <c r="G969" s="417"/>
      <c r="H969" s="417"/>
      <c r="I969" s="417"/>
      <c r="J969" s="418">
        <v>6050005002007</v>
      </c>
      <c r="K969" s="419"/>
      <c r="L969" s="419"/>
      <c r="M969" s="419"/>
      <c r="N969" s="419"/>
      <c r="O969" s="419"/>
      <c r="P969" s="315" t="s">
        <v>660</v>
      </c>
      <c r="Q969" s="316"/>
      <c r="R969" s="316"/>
      <c r="S969" s="316"/>
      <c r="T969" s="316"/>
      <c r="U969" s="316"/>
      <c r="V969" s="316"/>
      <c r="W969" s="316"/>
      <c r="X969" s="316"/>
      <c r="Y969" s="317">
        <v>455.59</v>
      </c>
      <c r="Z969" s="318"/>
      <c r="AA969" s="318"/>
      <c r="AB969" s="319"/>
      <c r="AC969" s="327" t="s">
        <v>507</v>
      </c>
      <c r="AD969" s="426"/>
      <c r="AE969" s="426"/>
      <c r="AF969" s="426"/>
      <c r="AG969" s="426"/>
      <c r="AH969" s="420">
        <v>1</v>
      </c>
      <c r="AI969" s="421"/>
      <c r="AJ969" s="421"/>
      <c r="AK969" s="421"/>
      <c r="AL969" s="324">
        <v>100</v>
      </c>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424</v>
      </c>
      <c r="K1001" s="112"/>
      <c r="L1001" s="112"/>
      <c r="M1001" s="112"/>
      <c r="N1001" s="112"/>
      <c r="O1001" s="112"/>
      <c r="P1001" s="346" t="s">
        <v>373</v>
      </c>
      <c r="Q1001" s="346"/>
      <c r="R1001" s="346"/>
      <c r="S1001" s="346"/>
      <c r="T1001" s="346"/>
      <c r="U1001" s="346"/>
      <c r="V1001" s="346"/>
      <c r="W1001" s="346"/>
      <c r="X1001" s="346"/>
      <c r="Y1001" s="343" t="s">
        <v>421</v>
      </c>
      <c r="Z1001" s="344"/>
      <c r="AA1001" s="344"/>
      <c r="AB1001" s="344"/>
      <c r="AC1001" s="275" t="s">
        <v>466</v>
      </c>
      <c r="AD1001" s="275"/>
      <c r="AE1001" s="275"/>
      <c r="AF1001" s="275"/>
      <c r="AG1001" s="275"/>
      <c r="AH1001" s="343" t="s">
        <v>496</v>
      </c>
      <c r="AI1001" s="345"/>
      <c r="AJ1001" s="345"/>
      <c r="AK1001" s="345"/>
      <c r="AL1001" s="345" t="s">
        <v>21</v>
      </c>
      <c r="AM1001" s="345"/>
      <c r="AN1001" s="345"/>
      <c r="AO1001" s="427"/>
      <c r="AP1001" s="428" t="s">
        <v>425</v>
      </c>
      <c r="AQ1001" s="428"/>
      <c r="AR1001" s="428"/>
      <c r="AS1001" s="428"/>
      <c r="AT1001" s="428"/>
      <c r="AU1001" s="428"/>
      <c r="AV1001" s="428"/>
      <c r="AW1001" s="428"/>
      <c r="AX1001" s="428"/>
    </row>
    <row r="1002" spans="1:50" ht="52.5" customHeight="1" x14ac:dyDescent="0.15">
      <c r="A1002" s="403">
        <v>1</v>
      </c>
      <c r="B1002" s="403">
        <v>1</v>
      </c>
      <c r="C1002" s="425" t="s">
        <v>662</v>
      </c>
      <c r="D1002" s="417"/>
      <c r="E1002" s="417"/>
      <c r="F1002" s="417"/>
      <c r="G1002" s="417"/>
      <c r="H1002" s="417"/>
      <c r="I1002" s="417"/>
      <c r="J1002" s="418">
        <v>4010005018545</v>
      </c>
      <c r="K1002" s="419"/>
      <c r="L1002" s="419"/>
      <c r="M1002" s="419"/>
      <c r="N1002" s="419"/>
      <c r="O1002" s="419"/>
      <c r="P1002" s="315" t="s">
        <v>664</v>
      </c>
      <c r="Q1002" s="316"/>
      <c r="R1002" s="316"/>
      <c r="S1002" s="316"/>
      <c r="T1002" s="316"/>
      <c r="U1002" s="316"/>
      <c r="V1002" s="316"/>
      <c r="W1002" s="316"/>
      <c r="X1002" s="316"/>
      <c r="Y1002" s="317">
        <v>47.82</v>
      </c>
      <c r="Z1002" s="318"/>
      <c r="AA1002" s="318"/>
      <c r="AB1002" s="319"/>
      <c r="AC1002" s="327" t="s">
        <v>505</v>
      </c>
      <c r="AD1002" s="426"/>
      <c r="AE1002" s="426"/>
      <c r="AF1002" s="426"/>
      <c r="AG1002" s="426"/>
      <c r="AH1002" s="420">
        <v>1</v>
      </c>
      <c r="AI1002" s="421"/>
      <c r="AJ1002" s="421"/>
      <c r="AK1002" s="421"/>
      <c r="AL1002" s="324">
        <v>100</v>
      </c>
      <c r="AM1002" s="325"/>
      <c r="AN1002" s="325"/>
      <c r="AO1002" s="326"/>
      <c r="AP1002" s="320"/>
      <c r="AQ1002" s="320"/>
      <c r="AR1002" s="320"/>
      <c r="AS1002" s="320"/>
      <c r="AT1002" s="320"/>
      <c r="AU1002" s="320"/>
      <c r="AV1002" s="320"/>
      <c r="AW1002" s="320"/>
      <c r="AX1002" s="320"/>
    </row>
    <row r="1003" spans="1:50" ht="52.5" customHeight="1" x14ac:dyDescent="0.15">
      <c r="A1003" s="403">
        <v>2</v>
      </c>
      <c r="B1003" s="403">
        <v>1</v>
      </c>
      <c r="C1003" s="425" t="s">
        <v>663</v>
      </c>
      <c r="D1003" s="417"/>
      <c r="E1003" s="417"/>
      <c r="F1003" s="417"/>
      <c r="G1003" s="417"/>
      <c r="H1003" s="417"/>
      <c r="I1003" s="417"/>
      <c r="J1003" s="418">
        <v>4010005018545</v>
      </c>
      <c r="K1003" s="419"/>
      <c r="L1003" s="419"/>
      <c r="M1003" s="419"/>
      <c r="N1003" s="419"/>
      <c r="O1003" s="419"/>
      <c r="P1003" s="315" t="s">
        <v>665</v>
      </c>
      <c r="Q1003" s="316"/>
      <c r="R1003" s="316"/>
      <c r="S1003" s="316"/>
      <c r="T1003" s="316"/>
      <c r="U1003" s="316"/>
      <c r="V1003" s="316"/>
      <c r="W1003" s="316"/>
      <c r="X1003" s="316"/>
      <c r="Y1003" s="317">
        <v>43.96</v>
      </c>
      <c r="Z1003" s="318"/>
      <c r="AA1003" s="318"/>
      <c r="AB1003" s="319"/>
      <c r="AC1003" s="327" t="s">
        <v>505</v>
      </c>
      <c r="AD1003" s="327"/>
      <c r="AE1003" s="327"/>
      <c r="AF1003" s="327"/>
      <c r="AG1003" s="327"/>
      <c r="AH1003" s="420">
        <v>1</v>
      </c>
      <c r="AI1003" s="421"/>
      <c r="AJ1003" s="421"/>
      <c r="AK1003" s="421"/>
      <c r="AL1003" s="422">
        <v>100</v>
      </c>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5" t="s">
        <v>424</v>
      </c>
      <c r="K1034" s="112"/>
      <c r="L1034" s="112"/>
      <c r="M1034" s="112"/>
      <c r="N1034" s="112"/>
      <c r="O1034" s="112"/>
      <c r="P1034" s="346" t="s">
        <v>373</v>
      </c>
      <c r="Q1034" s="346"/>
      <c r="R1034" s="346"/>
      <c r="S1034" s="346"/>
      <c r="T1034" s="346"/>
      <c r="U1034" s="346"/>
      <c r="V1034" s="346"/>
      <c r="W1034" s="346"/>
      <c r="X1034" s="346"/>
      <c r="Y1034" s="343" t="s">
        <v>421</v>
      </c>
      <c r="Z1034" s="344"/>
      <c r="AA1034" s="344"/>
      <c r="AB1034" s="344"/>
      <c r="AC1034" s="275" t="s">
        <v>466</v>
      </c>
      <c r="AD1034" s="275"/>
      <c r="AE1034" s="275"/>
      <c r="AF1034" s="275"/>
      <c r="AG1034" s="275"/>
      <c r="AH1034" s="343" t="s">
        <v>496</v>
      </c>
      <c r="AI1034" s="345"/>
      <c r="AJ1034" s="345"/>
      <c r="AK1034" s="345"/>
      <c r="AL1034" s="345" t="s">
        <v>21</v>
      </c>
      <c r="AM1034" s="345"/>
      <c r="AN1034" s="345"/>
      <c r="AO1034" s="427"/>
      <c r="AP1034" s="428" t="s">
        <v>425</v>
      </c>
      <c r="AQ1034" s="428"/>
      <c r="AR1034" s="428"/>
      <c r="AS1034" s="428"/>
      <c r="AT1034" s="428"/>
      <c r="AU1034" s="428"/>
      <c r="AV1034" s="428"/>
      <c r="AW1034" s="428"/>
      <c r="AX1034" s="428"/>
    </row>
    <row r="1035" spans="1:50" ht="60" customHeight="1" x14ac:dyDescent="0.15">
      <c r="A1035" s="403">
        <v>1</v>
      </c>
      <c r="B1035" s="403">
        <v>1</v>
      </c>
      <c r="C1035" s="425" t="s">
        <v>659</v>
      </c>
      <c r="D1035" s="417"/>
      <c r="E1035" s="417"/>
      <c r="F1035" s="417"/>
      <c r="G1035" s="417"/>
      <c r="H1035" s="417"/>
      <c r="I1035" s="417"/>
      <c r="J1035" s="418">
        <v>6050005002007</v>
      </c>
      <c r="K1035" s="419"/>
      <c r="L1035" s="419"/>
      <c r="M1035" s="419"/>
      <c r="N1035" s="419"/>
      <c r="O1035" s="419"/>
      <c r="P1035" s="315" t="s">
        <v>666</v>
      </c>
      <c r="Q1035" s="316"/>
      <c r="R1035" s="316"/>
      <c r="S1035" s="316"/>
      <c r="T1035" s="316"/>
      <c r="U1035" s="316"/>
      <c r="V1035" s="316"/>
      <c r="W1035" s="316"/>
      <c r="X1035" s="316"/>
      <c r="Y1035" s="317">
        <v>51.95</v>
      </c>
      <c r="Z1035" s="318"/>
      <c r="AA1035" s="318"/>
      <c r="AB1035" s="319"/>
      <c r="AC1035" s="327" t="s">
        <v>505</v>
      </c>
      <c r="AD1035" s="426"/>
      <c r="AE1035" s="426"/>
      <c r="AF1035" s="426"/>
      <c r="AG1035" s="426"/>
      <c r="AH1035" s="420">
        <v>1</v>
      </c>
      <c r="AI1035" s="421"/>
      <c r="AJ1035" s="421"/>
      <c r="AK1035" s="421"/>
      <c r="AL1035" s="324">
        <v>100</v>
      </c>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5" t="s">
        <v>424</v>
      </c>
      <c r="K1067" s="112"/>
      <c r="L1067" s="112"/>
      <c r="M1067" s="112"/>
      <c r="N1067" s="112"/>
      <c r="O1067" s="112"/>
      <c r="P1067" s="346" t="s">
        <v>373</v>
      </c>
      <c r="Q1067" s="346"/>
      <c r="R1067" s="346"/>
      <c r="S1067" s="346"/>
      <c r="T1067" s="346"/>
      <c r="U1067" s="346"/>
      <c r="V1067" s="346"/>
      <c r="W1067" s="346"/>
      <c r="X1067" s="346"/>
      <c r="Y1067" s="343" t="s">
        <v>421</v>
      </c>
      <c r="Z1067" s="344"/>
      <c r="AA1067" s="344"/>
      <c r="AB1067" s="344"/>
      <c r="AC1067" s="275" t="s">
        <v>466</v>
      </c>
      <c r="AD1067" s="275"/>
      <c r="AE1067" s="275"/>
      <c r="AF1067" s="275"/>
      <c r="AG1067" s="275"/>
      <c r="AH1067" s="343" t="s">
        <v>496</v>
      </c>
      <c r="AI1067" s="345"/>
      <c r="AJ1067" s="345"/>
      <c r="AK1067" s="345"/>
      <c r="AL1067" s="345" t="s">
        <v>21</v>
      </c>
      <c r="AM1067" s="345"/>
      <c r="AN1067" s="345"/>
      <c r="AO1067" s="427"/>
      <c r="AP1067" s="428" t="s">
        <v>425</v>
      </c>
      <c r="AQ1067" s="428"/>
      <c r="AR1067" s="428"/>
      <c r="AS1067" s="428"/>
      <c r="AT1067" s="428"/>
      <c r="AU1067" s="428"/>
      <c r="AV1067" s="428"/>
      <c r="AW1067" s="428"/>
      <c r="AX1067" s="428"/>
    </row>
    <row r="1068" spans="1:50" ht="62.25" customHeight="1" x14ac:dyDescent="0.15">
      <c r="A1068" s="403">
        <v>1</v>
      </c>
      <c r="B1068" s="403">
        <v>1</v>
      </c>
      <c r="C1068" s="425" t="s">
        <v>667</v>
      </c>
      <c r="D1068" s="417"/>
      <c r="E1068" s="417"/>
      <c r="F1068" s="417"/>
      <c r="G1068" s="417"/>
      <c r="H1068" s="417"/>
      <c r="I1068" s="417"/>
      <c r="J1068" s="418">
        <v>7011005000358</v>
      </c>
      <c r="K1068" s="419"/>
      <c r="L1068" s="419"/>
      <c r="M1068" s="419"/>
      <c r="N1068" s="419"/>
      <c r="O1068" s="419"/>
      <c r="P1068" s="315" t="s">
        <v>668</v>
      </c>
      <c r="Q1068" s="316"/>
      <c r="R1068" s="316"/>
      <c r="S1068" s="316"/>
      <c r="T1068" s="316"/>
      <c r="U1068" s="316"/>
      <c r="V1068" s="316"/>
      <c r="W1068" s="316"/>
      <c r="X1068" s="316"/>
      <c r="Y1068" s="317">
        <v>41.4</v>
      </c>
      <c r="Z1068" s="318"/>
      <c r="AA1068" s="318"/>
      <c r="AB1068" s="319"/>
      <c r="AC1068" s="327" t="s">
        <v>501</v>
      </c>
      <c r="AD1068" s="426"/>
      <c r="AE1068" s="426"/>
      <c r="AF1068" s="426"/>
      <c r="AG1068" s="426"/>
      <c r="AH1068" s="420">
        <v>1</v>
      </c>
      <c r="AI1068" s="421"/>
      <c r="AJ1068" s="421"/>
      <c r="AK1068" s="421"/>
      <c r="AL1068" s="324">
        <v>95</v>
      </c>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1" t="s">
        <v>454</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473</v>
      </c>
      <c r="AM1098" s="961"/>
      <c r="AN1098" s="961"/>
      <c r="AO1098" s="80" t="s">
        <v>599</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394</v>
      </c>
      <c r="D1101" s="894"/>
      <c r="E1101" s="275" t="s">
        <v>393</v>
      </c>
      <c r="F1101" s="894"/>
      <c r="G1101" s="894"/>
      <c r="H1101" s="894"/>
      <c r="I1101" s="894"/>
      <c r="J1101" s="275" t="s">
        <v>424</v>
      </c>
      <c r="K1101" s="275"/>
      <c r="L1101" s="275"/>
      <c r="M1101" s="275"/>
      <c r="N1101" s="275"/>
      <c r="O1101" s="275"/>
      <c r="P1101" s="343" t="s">
        <v>27</v>
      </c>
      <c r="Q1101" s="343"/>
      <c r="R1101" s="343"/>
      <c r="S1101" s="343"/>
      <c r="T1101" s="343"/>
      <c r="U1101" s="343"/>
      <c r="V1101" s="343"/>
      <c r="W1101" s="343"/>
      <c r="X1101" s="343"/>
      <c r="Y1101" s="275" t="s">
        <v>426</v>
      </c>
      <c r="Z1101" s="894"/>
      <c r="AA1101" s="894"/>
      <c r="AB1101" s="894"/>
      <c r="AC1101" s="275" t="s">
        <v>374</v>
      </c>
      <c r="AD1101" s="275"/>
      <c r="AE1101" s="275"/>
      <c r="AF1101" s="275"/>
      <c r="AG1101" s="275"/>
      <c r="AH1101" s="343" t="s">
        <v>388</v>
      </c>
      <c r="AI1101" s="344"/>
      <c r="AJ1101" s="344"/>
      <c r="AK1101" s="344"/>
      <c r="AL1101" s="344" t="s">
        <v>21</v>
      </c>
      <c r="AM1101" s="344"/>
      <c r="AN1101" s="344"/>
      <c r="AO1101" s="897"/>
      <c r="AP1101" s="428" t="s">
        <v>455</v>
      </c>
      <c r="AQ1101" s="428"/>
      <c r="AR1101" s="428"/>
      <c r="AS1101" s="428"/>
      <c r="AT1101" s="428"/>
      <c r="AU1101" s="428"/>
      <c r="AV1101" s="428"/>
      <c r="AW1101" s="428"/>
      <c r="AX1101" s="428"/>
    </row>
    <row r="1102" spans="1:50" ht="30" hidden="1" customHeight="1" x14ac:dyDescent="0.15">
      <c r="A1102" s="403">
        <v>1</v>
      </c>
      <c r="B1102" s="403">
        <v>1</v>
      </c>
      <c r="C1102" s="896"/>
      <c r="D1102" s="896"/>
      <c r="E1102" s="895"/>
      <c r="F1102" s="895"/>
      <c r="G1102" s="895"/>
      <c r="H1102" s="895"/>
      <c r="I1102" s="895"/>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23">
      <formula>IF(RIGHT(TEXT(P14,"0.#"),1)=".",FALSE,TRUE)</formula>
    </cfRule>
    <cfRule type="expression" dxfId="2794" priority="14024">
      <formula>IF(RIGHT(TEXT(P14,"0.#"),1)=".",TRUE,FALSE)</formula>
    </cfRule>
  </conditionalFormatting>
  <conditionalFormatting sqref="P18:AX18">
    <cfRule type="expression" dxfId="2793" priority="13899">
      <formula>IF(RIGHT(TEXT(P18,"0.#"),1)=".",FALSE,TRUE)</formula>
    </cfRule>
    <cfRule type="expression" dxfId="2792" priority="13900">
      <formula>IF(RIGHT(TEXT(P18,"0.#"),1)=".",TRUE,FALSE)</formula>
    </cfRule>
  </conditionalFormatting>
  <conditionalFormatting sqref="Y782">
    <cfRule type="expression" dxfId="2791" priority="13895">
      <formula>IF(RIGHT(TEXT(Y782,"0.#"),1)=".",FALSE,TRUE)</formula>
    </cfRule>
    <cfRule type="expression" dxfId="2790" priority="13896">
      <formula>IF(RIGHT(TEXT(Y782,"0.#"),1)=".",TRUE,FALSE)</formula>
    </cfRule>
  </conditionalFormatting>
  <conditionalFormatting sqref="Y791">
    <cfRule type="expression" dxfId="2789" priority="13891">
      <formula>IF(RIGHT(TEXT(Y791,"0.#"),1)=".",FALSE,TRUE)</formula>
    </cfRule>
    <cfRule type="expression" dxfId="2788" priority="13892">
      <formula>IF(RIGHT(TEXT(Y791,"0.#"),1)=".",TRUE,FALSE)</formula>
    </cfRule>
  </conditionalFormatting>
  <conditionalFormatting sqref="Y822:Y829 Y820 Y809:Y816 Y807 Y796:Y803 Y794">
    <cfRule type="expression" dxfId="2787" priority="13673">
      <formula>IF(RIGHT(TEXT(Y794,"0.#"),1)=".",FALSE,TRUE)</formula>
    </cfRule>
    <cfRule type="expression" dxfId="2786" priority="13674">
      <formula>IF(RIGHT(TEXT(Y794,"0.#"),1)=".",TRUE,FALSE)</formula>
    </cfRule>
  </conditionalFormatting>
  <conditionalFormatting sqref="P16:AQ17 P15:AX15 P13:AX13">
    <cfRule type="expression" dxfId="2785" priority="13721">
      <formula>IF(RIGHT(TEXT(P13,"0.#"),1)=".",FALSE,TRUE)</formula>
    </cfRule>
    <cfRule type="expression" dxfId="2784" priority="13722">
      <formula>IF(RIGHT(TEXT(P13,"0.#"),1)=".",TRUE,FALSE)</formula>
    </cfRule>
  </conditionalFormatting>
  <conditionalFormatting sqref="P19:AJ19">
    <cfRule type="expression" dxfId="2783" priority="13719">
      <formula>IF(RIGHT(TEXT(P19,"0.#"),1)=".",FALSE,TRUE)</formula>
    </cfRule>
    <cfRule type="expression" dxfId="2782" priority="13720">
      <formula>IF(RIGHT(TEXT(P19,"0.#"),1)=".",TRUE,FALSE)</formula>
    </cfRule>
  </conditionalFormatting>
  <conditionalFormatting sqref="AE101 AQ101">
    <cfRule type="expression" dxfId="2781" priority="13711">
      <formula>IF(RIGHT(TEXT(AE101,"0.#"),1)=".",FALSE,TRUE)</formula>
    </cfRule>
    <cfRule type="expression" dxfId="2780" priority="13712">
      <formula>IF(RIGHT(TEXT(AE101,"0.#"),1)=".",TRUE,FALSE)</formula>
    </cfRule>
  </conditionalFormatting>
  <conditionalFormatting sqref="Y783:Y790 Y781">
    <cfRule type="expression" dxfId="2779" priority="13697">
      <formula>IF(RIGHT(TEXT(Y781,"0.#"),1)=".",FALSE,TRUE)</formula>
    </cfRule>
    <cfRule type="expression" dxfId="2778" priority="13698">
      <formula>IF(RIGHT(TEXT(Y781,"0.#"),1)=".",TRUE,FALSE)</formula>
    </cfRule>
  </conditionalFormatting>
  <conditionalFormatting sqref="AU782">
    <cfRule type="expression" dxfId="2777" priority="13695">
      <formula>IF(RIGHT(TEXT(AU782,"0.#"),1)=".",FALSE,TRUE)</formula>
    </cfRule>
    <cfRule type="expression" dxfId="2776" priority="13696">
      <formula>IF(RIGHT(TEXT(AU782,"0.#"),1)=".",TRUE,FALSE)</formula>
    </cfRule>
  </conditionalFormatting>
  <conditionalFormatting sqref="AU791">
    <cfRule type="expression" dxfId="2775" priority="13693">
      <formula>IF(RIGHT(TEXT(AU791,"0.#"),1)=".",FALSE,TRUE)</formula>
    </cfRule>
    <cfRule type="expression" dxfId="2774" priority="13694">
      <formula>IF(RIGHT(TEXT(AU791,"0.#"),1)=".",TRUE,FALSE)</formula>
    </cfRule>
  </conditionalFormatting>
  <conditionalFormatting sqref="AU783:AU790 AU781">
    <cfRule type="expression" dxfId="2773" priority="13691">
      <formula>IF(RIGHT(TEXT(AU781,"0.#"),1)=".",FALSE,TRUE)</formula>
    </cfRule>
    <cfRule type="expression" dxfId="2772" priority="13692">
      <formula>IF(RIGHT(TEXT(AU781,"0.#"),1)=".",TRUE,FALSE)</formula>
    </cfRule>
  </conditionalFormatting>
  <conditionalFormatting sqref="Y821 Y808 Y795">
    <cfRule type="expression" dxfId="2771" priority="13677">
      <formula>IF(RIGHT(TEXT(Y795,"0.#"),1)=".",FALSE,TRUE)</formula>
    </cfRule>
    <cfRule type="expression" dxfId="2770" priority="13678">
      <formula>IF(RIGHT(TEXT(Y795,"0.#"),1)=".",TRUE,FALSE)</formula>
    </cfRule>
  </conditionalFormatting>
  <conditionalFormatting sqref="Y830 Y817 Y804">
    <cfRule type="expression" dxfId="2769" priority="13675">
      <formula>IF(RIGHT(TEXT(Y804,"0.#"),1)=".",FALSE,TRUE)</formula>
    </cfRule>
    <cfRule type="expression" dxfId="2768" priority="13676">
      <formula>IF(RIGHT(TEXT(Y804,"0.#"),1)=".",TRUE,FALSE)</formula>
    </cfRule>
  </conditionalFormatting>
  <conditionalFormatting sqref="AU821 AU808 AU795">
    <cfRule type="expression" dxfId="2767" priority="13671">
      <formula>IF(RIGHT(TEXT(AU795,"0.#"),1)=".",FALSE,TRUE)</formula>
    </cfRule>
    <cfRule type="expression" dxfId="2766" priority="13672">
      <formula>IF(RIGHT(TEXT(AU795,"0.#"),1)=".",TRUE,FALSE)</formula>
    </cfRule>
  </conditionalFormatting>
  <conditionalFormatting sqref="AU830 AU817 AU804">
    <cfRule type="expression" dxfId="2765" priority="13669">
      <formula>IF(RIGHT(TEXT(AU804,"0.#"),1)=".",FALSE,TRUE)</formula>
    </cfRule>
    <cfRule type="expression" dxfId="2764" priority="13670">
      <formula>IF(RIGHT(TEXT(AU804,"0.#"),1)=".",TRUE,FALSE)</formula>
    </cfRule>
  </conditionalFormatting>
  <conditionalFormatting sqref="AU822:AU829 AU820 AU809:AU816 AU807 AU796:AU803 AU794">
    <cfRule type="expression" dxfId="2763" priority="13667">
      <formula>IF(RIGHT(TEXT(AU794,"0.#"),1)=".",FALSE,TRUE)</formula>
    </cfRule>
    <cfRule type="expression" dxfId="2762" priority="13668">
      <formula>IF(RIGHT(TEXT(AU794,"0.#"),1)=".",TRUE,FALSE)</formula>
    </cfRule>
  </conditionalFormatting>
  <conditionalFormatting sqref="AM87">
    <cfRule type="expression" dxfId="2761" priority="13321">
      <formula>IF(RIGHT(TEXT(AM87,"0.#"),1)=".",FALSE,TRUE)</formula>
    </cfRule>
    <cfRule type="expression" dxfId="2760" priority="13322">
      <formula>IF(RIGHT(TEXT(AM87,"0.#"),1)=".",TRUE,FALSE)</formula>
    </cfRule>
  </conditionalFormatting>
  <conditionalFormatting sqref="AE55">
    <cfRule type="expression" dxfId="2759" priority="13389">
      <formula>IF(RIGHT(TEXT(AE55,"0.#"),1)=".",FALSE,TRUE)</formula>
    </cfRule>
    <cfRule type="expression" dxfId="2758" priority="13390">
      <formula>IF(RIGHT(TEXT(AE55,"0.#"),1)=".",TRUE,FALSE)</formula>
    </cfRule>
  </conditionalFormatting>
  <conditionalFormatting sqref="AI55">
    <cfRule type="expression" dxfId="2757" priority="13387">
      <formula>IF(RIGHT(TEXT(AI55,"0.#"),1)=".",FALSE,TRUE)</formula>
    </cfRule>
    <cfRule type="expression" dxfId="2756" priority="13388">
      <formula>IF(RIGHT(TEXT(AI55,"0.#"),1)=".",TRUE,FALSE)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39:AO866">
    <cfRule type="expression" dxfId="2517" priority="6645">
      <formula>IF(AND(AL839&gt;=0, RIGHT(TEXT(AL839,"0.#"),1)&lt;&gt;"."),TRUE,FALSE)</formula>
    </cfRule>
    <cfRule type="expression" dxfId="2516" priority="6646">
      <formula>IF(AND(AL839&gt;=0, RIGHT(TEXT(AL839,"0.#"),1)="."),TRUE,FALSE)</formula>
    </cfRule>
    <cfRule type="expression" dxfId="2515" priority="6647">
      <formula>IF(AND(AL839&lt;0, RIGHT(TEXT(AL839,"0.#"),1)&lt;&gt;"."),TRUE,FALSE)</formula>
    </cfRule>
    <cfRule type="expression" dxfId="2514" priority="6648">
      <formula>IF(AND(AL839&lt;0, RIGHT(TEXT(AL839,"0.#"),1)="."),TRUE,FALSE)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29" max="49" man="1"/>
    <brk id="79" max="49" man="1"/>
    <brk id="114" max="49" man="1"/>
    <brk id="129" max="49" man="1"/>
    <brk id="699" max="49" man="1"/>
    <brk id="727" max="49" man="1"/>
    <brk id="735" max="49" man="1"/>
    <brk id="778" max="49" man="1"/>
    <brk id="832" max="49" man="1"/>
    <brk id="859" max="49" man="1"/>
    <brk id="933" max="49" man="1"/>
    <brk id="109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535</v>
      </c>
      <c r="R2" s="13" t="str">
        <f>IF(Q2="","",P2)</f>
        <v>直接実施</v>
      </c>
      <c r="S2" s="13" t="str">
        <f>IF(R2="","",IF(S1&lt;&gt;"",CONCATENATE(S1,"、",R2),R2))</f>
        <v>直接実施</v>
      </c>
      <c r="T2" s="13"/>
      <c r="U2" s="32" t="s">
        <v>350</v>
      </c>
      <c r="W2" s="32" t="s">
        <v>299</v>
      </c>
      <c r="Y2" s="32" t="s">
        <v>68</v>
      </c>
      <c r="Z2" s="30"/>
      <c r="AA2" s="32" t="s">
        <v>73</v>
      </c>
      <c r="AB2" s="31"/>
      <c r="AC2" s="33" t="s">
        <v>254</v>
      </c>
      <c r="AD2" s="28"/>
      <c r="AE2" s="45" t="s">
        <v>295</v>
      </c>
      <c r="AF2" s="30"/>
      <c r="AG2" s="56" t="s">
        <v>500</v>
      </c>
      <c r="AI2" s="54" t="s">
        <v>382</v>
      </c>
      <c r="AK2" s="54" t="s">
        <v>391</v>
      </c>
      <c r="AM2" s="88"/>
      <c r="AN2" s="88"/>
      <c r="AP2" s="56" t="s">
        <v>500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535</v>
      </c>
      <c r="R3" s="13" t="str">
        <f t="shared" ref="R3:R8" si="3">IF(Q3="","",P3)</f>
        <v>委託・請負</v>
      </c>
      <c r="S3" s="13" t="str">
        <f t="shared" ref="S3:S8" si="4">IF(R3="",S2,IF(S2&lt;&gt;"",CONCATENATE(S2,"、",R3),R3))</f>
        <v>直接実施、委託・請負</v>
      </c>
      <c r="T3" s="13"/>
      <c r="U3" s="32" t="s">
        <v>457</v>
      </c>
      <c r="W3" s="32" t="s">
        <v>269</v>
      </c>
      <c r="Y3" s="32" t="s">
        <v>70</v>
      </c>
      <c r="Z3" s="30"/>
      <c r="AA3" s="32" t="s">
        <v>75</v>
      </c>
      <c r="AB3" s="31"/>
      <c r="AC3" s="33" t="s">
        <v>255</v>
      </c>
      <c r="AD3" s="28"/>
      <c r="AE3" s="45" t="s">
        <v>296</v>
      </c>
      <c r="AF3" s="30"/>
      <c r="AG3" s="56" t="s">
        <v>501</v>
      </c>
      <c r="AI3" s="54" t="s">
        <v>384</v>
      </c>
      <c r="AK3" s="54" t="str">
        <f>CHAR(CODE(AK2)+1)</f>
        <v>B</v>
      </c>
      <c r="AM3" s="88"/>
      <c r="AN3" s="88"/>
      <c r="AP3" s="56" t="s">
        <v>501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526</v>
      </c>
      <c r="W4" s="32" t="s">
        <v>270</v>
      </c>
      <c r="Y4" s="32" t="s">
        <v>72</v>
      </c>
      <c r="Z4" s="30"/>
      <c r="AA4" s="32" t="s">
        <v>77</v>
      </c>
      <c r="AB4" s="31"/>
      <c r="AC4" s="32" t="s">
        <v>256</v>
      </c>
      <c r="AD4" s="28"/>
      <c r="AE4" s="45" t="s">
        <v>297</v>
      </c>
      <c r="AF4" s="30"/>
      <c r="AG4" s="56" t="s">
        <v>502</v>
      </c>
      <c r="AI4" s="54" t="s">
        <v>489</v>
      </c>
      <c r="AK4" s="54" t="str">
        <f t="shared" ref="AK4:AK49" si="7">CHAR(CODE(AK3)+1)</f>
        <v>C</v>
      </c>
      <c r="AM4" s="88"/>
      <c r="AN4" s="88"/>
      <c r="AP4" s="56" t="s">
        <v>502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450</v>
      </c>
      <c r="Y5" s="32" t="s">
        <v>74</v>
      </c>
      <c r="Z5" s="30"/>
      <c r="AA5" s="32" t="s">
        <v>79</v>
      </c>
      <c r="AB5" s="31"/>
      <c r="AC5" s="32" t="s">
        <v>298</v>
      </c>
      <c r="AD5" s="31"/>
      <c r="AE5" s="45" t="s">
        <v>513</v>
      </c>
      <c r="AF5" s="30"/>
      <c r="AG5" s="56" t="s">
        <v>503</v>
      </c>
      <c r="AI5" s="56" t="s">
        <v>490</v>
      </c>
      <c r="AK5" s="54" t="str">
        <f t="shared" si="7"/>
        <v>D</v>
      </c>
      <c r="AP5" s="56" t="s">
        <v>503</v>
      </c>
    </row>
    <row r="6" spans="1:42" ht="13.5" customHeight="1" x14ac:dyDescent="0.15">
      <c r="A6" s="14" t="s">
        <v>206</v>
      </c>
      <c r="B6" s="15" t="s">
        <v>535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525</v>
      </c>
      <c r="W6" s="32" t="s">
        <v>271</v>
      </c>
      <c r="Y6" s="32" t="s">
        <v>76</v>
      </c>
      <c r="Z6" s="30"/>
      <c r="AA6" s="32" t="s">
        <v>81</v>
      </c>
      <c r="AB6" s="31"/>
      <c r="AC6" s="32" t="s">
        <v>257</v>
      </c>
      <c r="AD6" s="31"/>
      <c r="AE6" s="45" t="s">
        <v>510</v>
      </c>
      <c r="AF6" s="30"/>
      <c r="AG6" s="56" t="s">
        <v>504</v>
      </c>
      <c r="AI6" s="54" t="s">
        <v>453</v>
      </c>
      <c r="AK6" s="54" t="str">
        <f t="shared" si="7"/>
        <v>E</v>
      </c>
      <c r="AP6" s="56" t="s">
        <v>504</v>
      </c>
    </row>
    <row r="7" spans="1:42" ht="13.5" customHeight="1" x14ac:dyDescent="0.15">
      <c r="A7" s="14" t="s">
        <v>207</v>
      </c>
      <c r="B7" s="15"/>
      <c r="C7" s="13" t="str">
        <f t="shared" si="0"/>
        <v/>
      </c>
      <c r="D7" s="13" t="str">
        <f t="shared" si="8"/>
        <v>科学技術・イノベーション</v>
      </c>
      <c r="F7" s="18" t="s">
        <v>428</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505</v>
      </c>
      <c r="AK7" s="54" t="str">
        <f t="shared" si="7"/>
        <v>F</v>
      </c>
      <c r="AP7" s="56" t="s">
        <v>505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427</v>
      </c>
      <c r="W8" s="32" t="s">
        <v>273</v>
      </c>
      <c r="Y8" s="32" t="s">
        <v>80</v>
      </c>
      <c r="Z8" s="30"/>
      <c r="AA8" s="32" t="s">
        <v>85</v>
      </c>
      <c r="AB8" s="31"/>
      <c r="AC8" s="31"/>
      <c r="AD8" s="31"/>
      <c r="AE8" s="31"/>
      <c r="AF8" s="30"/>
      <c r="AG8" s="56" t="s">
        <v>506</v>
      </c>
      <c r="AK8" s="54" t="str">
        <f t="shared" si="7"/>
        <v>G</v>
      </c>
      <c r="AP8" s="56" t="s">
        <v>506</v>
      </c>
    </row>
    <row r="9" spans="1:42" ht="13.5" customHeight="1" x14ac:dyDescent="0.15">
      <c r="A9" s="14" t="s">
        <v>209</v>
      </c>
      <c r="B9" s="15"/>
      <c r="C9" s="13" t="str">
        <f t="shared" si="0"/>
        <v/>
      </c>
      <c r="D9" s="13" t="str">
        <f t="shared" si="8"/>
        <v>科学技術・イノベーション</v>
      </c>
      <c r="F9" s="18" t="s">
        <v>429</v>
      </c>
      <c r="G9" s="17"/>
      <c r="H9" s="13" t="str">
        <f t="shared" si="1"/>
        <v/>
      </c>
      <c r="I9" s="13" t="str">
        <f t="shared" si="5"/>
        <v/>
      </c>
      <c r="K9" s="14" t="s">
        <v>228</v>
      </c>
      <c r="L9" s="15" t="s">
        <v>535</v>
      </c>
      <c r="M9" s="13" t="str">
        <f t="shared" si="2"/>
        <v>エネルギー対策</v>
      </c>
      <c r="N9" s="13" t="str">
        <f t="shared" si="6"/>
        <v>エネルギー対策</v>
      </c>
      <c r="O9" s="13"/>
      <c r="P9" s="13"/>
      <c r="Q9" s="19"/>
      <c r="T9" s="13"/>
      <c r="U9" s="32" t="s">
        <v>457</v>
      </c>
      <c r="W9" s="32" t="s">
        <v>274</v>
      </c>
      <c r="Y9" s="32" t="s">
        <v>82</v>
      </c>
      <c r="Z9" s="30"/>
      <c r="AA9" s="32" t="s">
        <v>87</v>
      </c>
      <c r="AB9" s="31"/>
      <c r="AC9" s="31"/>
      <c r="AD9" s="31"/>
      <c r="AE9" s="31"/>
      <c r="AF9" s="30"/>
      <c r="AG9" s="56" t="s">
        <v>507</v>
      </c>
      <c r="AK9" s="54" t="str">
        <f t="shared" si="7"/>
        <v>H</v>
      </c>
      <c r="AP9" s="56" t="s">
        <v>507</v>
      </c>
    </row>
    <row r="10" spans="1:42" ht="13.5" customHeight="1" x14ac:dyDescent="0.15">
      <c r="A10" s="14" t="s">
        <v>451</v>
      </c>
      <c r="B10" s="15"/>
      <c r="C10" s="13" t="str">
        <f t="shared" si="0"/>
        <v/>
      </c>
      <c r="D10" s="13" t="str">
        <f t="shared" si="8"/>
        <v>科学技術・イノベーション</v>
      </c>
      <c r="F10" s="18" t="s">
        <v>235</v>
      </c>
      <c r="G10" s="17"/>
      <c r="H10" s="13" t="str">
        <f t="shared" si="1"/>
        <v/>
      </c>
      <c r="I10" s="13" t="str">
        <f t="shared" si="5"/>
        <v/>
      </c>
      <c r="K10" s="14" t="s">
        <v>456</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492</v>
      </c>
      <c r="AK10" s="54" t="str">
        <f t="shared" si="7"/>
        <v>I</v>
      </c>
      <c r="AP10" s="54" t="s">
        <v>487</v>
      </c>
    </row>
    <row r="11" spans="1:42" ht="13.5" customHeight="1" x14ac:dyDescent="0.15">
      <c r="A11" s="14" t="s">
        <v>210</v>
      </c>
      <c r="B11" s="15"/>
      <c r="C11" s="13" t="str">
        <f t="shared" si="0"/>
        <v/>
      </c>
      <c r="D11" s="13" t="str">
        <f t="shared" si="8"/>
        <v>科学技術・イノベーション</v>
      </c>
      <c r="F11" s="18" t="s">
        <v>236</v>
      </c>
      <c r="G11" s="17" t="s">
        <v>535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495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493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494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438</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488</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430</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435</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458</v>
      </c>
    </row>
    <row r="96" spans="25:25" x14ac:dyDescent="0.15">
      <c r="Y96" s="32" t="s">
        <v>524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478</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354</v>
      </c>
      <c r="AF2" s="999"/>
      <c r="AG2" s="999"/>
      <c r="AH2" s="999"/>
      <c r="AI2" s="999" t="s">
        <v>360</v>
      </c>
      <c r="AJ2" s="999"/>
      <c r="AK2" s="999"/>
      <c r="AL2" s="999"/>
      <c r="AM2" s="999" t="s">
        <v>459</v>
      </c>
      <c r="AN2" s="999"/>
      <c r="AO2" s="999"/>
      <c r="AP2" s="458"/>
      <c r="AQ2" s="173" t="s">
        <v>352</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353</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508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478</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354</v>
      </c>
      <c r="AF9" s="999"/>
      <c r="AG9" s="999"/>
      <c r="AH9" s="999"/>
      <c r="AI9" s="999" t="s">
        <v>360</v>
      </c>
      <c r="AJ9" s="999"/>
      <c r="AK9" s="999"/>
      <c r="AL9" s="999"/>
      <c r="AM9" s="999" t="s">
        <v>459</v>
      </c>
      <c r="AN9" s="999"/>
      <c r="AO9" s="999"/>
      <c r="AP9" s="458"/>
      <c r="AQ9" s="173" t="s">
        <v>352</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353</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508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478</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354</v>
      </c>
      <c r="AF16" s="999"/>
      <c r="AG16" s="999"/>
      <c r="AH16" s="999"/>
      <c r="AI16" s="999" t="s">
        <v>360</v>
      </c>
      <c r="AJ16" s="999"/>
      <c r="AK16" s="999"/>
      <c r="AL16" s="999"/>
      <c r="AM16" s="999" t="s">
        <v>459</v>
      </c>
      <c r="AN16" s="999"/>
      <c r="AO16" s="999"/>
      <c r="AP16" s="458"/>
      <c r="AQ16" s="173" t="s">
        <v>352</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353</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508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478</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354</v>
      </c>
      <c r="AF23" s="999"/>
      <c r="AG23" s="999"/>
      <c r="AH23" s="999"/>
      <c r="AI23" s="999" t="s">
        <v>360</v>
      </c>
      <c r="AJ23" s="999"/>
      <c r="AK23" s="999"/>
      <c r="AL23" s="999"/>
      <c r="AM23" s="999" t="s">
        <v>459</v>
      </c>
      <c r="AN23" s="999"/>
      <c r="AO23" s="999"/>
      <c r="AP23" s="458"/>
      <c r="AQ23" s="173" t="s">
        <v>352</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353</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508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478</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354</v>
      </c>
      <c r="AF30" s="999"/>
      <c r="AG30" s="999"/>
      <c r="AH30" s="999"/>
      <c r="AI30" s="999" t="s">
        <v>360</v>
      </c>
      <c r="AJ30" s="999"/>
      <c r="AK30" s="999"/>
      <c r="AL30" s="999"/>
      <c r="AM30" s="999" t="s">
        <v>459</v>
      </c>
      <c r="AN30" s="999"/>
      <c r="AO30" s="999"/>
      <c r="AP30" s="458"/>
      <c r="AQ30" s="173" t="s">
        <v>352</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353</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508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478</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354</v>
      </c>
      <c r="AF37" s="999"/>
      <c r="AG37" s="999"/>
      <c r="AH37" s="999"/>
      <c r="AI37" s="999" t="s">
        <v>360</v>
      </c>
      <c r="AJ37" s="999"/>
      <c r="AK37" s="999"/>
      <c r="AL37" s="999"/>
      <c r="AM37" s="999" t="s">
        <v>459</v>
      </c>
      <c r="AN37" s="999"/>
      <c r="AO37" s="999"/>
      <c r="AP37" s="458"/>
      <c r="AQ37" s="173" t="s">
        <v>352</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353</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508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478</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354</v>
      </c>
      <c r="AF44" s="999"/>
      <c r="AG44" s="999"/>
      <c r="AH44" s="999"/>
      <c r="AI44" s="999" t="s">
        <v>360</v>
      </c>
      <c r="AJ44" s="999"/>
      <c r="AK44" s="999"/>
      <c r="AL44" s="999"/>
      <c r="AM44" s="999" t="s">
        <v>459</v>
      </c>
      <c r="AN44" s="999"/>
      <c r="AO44" s="999"/>
      <c r="AP44" s="458"/>
      <c r="AQ44" s="173" t="s">
        <v>352</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353</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508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478</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354</v>
      </c>
      <c r="AF51" s="999"/>
      <c r="AG51" s="999"/>
      <c r="AH51" s="999"/>
      <c r="AI51" s="999" t="s">
        <v>360</v>
      </c>
      <c r="AJ51" s="999"/>
      <c r="AK51" s="999"/>
      <c r="AL51" s="999"/>
      <c r="AM51" s="999" t="s">
        <v>459</v>
      </c>
      <c r="AN51" s="999"/>
      <c r="AO51" s="999"/>
      <c r="AP51" s="458"/>
      <c r="AQ51" s="173" t="s">
        <v>352</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353</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508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478</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354</v>
      </c>
      <c r="AF58" s="999"/>
      <c r="AG58" s="999"/>
      <c r="AH58" s="999"/>
      <c r="AI58" s="999" t="s">
        <v>360</v>
      </c>
      <c r="AJ58" s="999"/>
      <c r="AK58" s="999"/>
      <c r="AL58" s="999"/>
      <c r="AM58" s="999" t="s">
        <v>459</v>
      </c>
      <c r="AN58" s="999"/>
      <c r="AO58" s="999"/>
      <c r="AP58" s="458"/>
      <c r="AQ58" s="173" t="s">
        <v>352</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353</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508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478</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354</v>
      </c>
      <c r="AF65" s="999"/>
      <c r="AG65" s="999"/>
      <c r="AH65" s="999"/>
      <c r="AI65" s="999" t="s">
        <v>360</v>
      </c>
      <c r="AJ65" s="999"/>
      <c r="AK65" s="999"/>
      <c r="AL65" s="999"/>
      <c r="AM65" s="999" t="s">
        <v>459</v>
      </c>
      <c r="AN65" s="999"/>
      <c r="AO65" s="999"/>
      <c r="AP65" s="458"/>
      <c r="AQ65" s="173" t="s">
        <v>352</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353</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508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E1" zoomScale="80" zoomScaleNormal="75" zoomScaleSheetLayoutView="80" zoomScalePageLayoutView="70" workbookViewId="0">
      <selection activeCell="M277" sqref="M27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729</v>
      </c>
      <c r="H2" s="441"/>
      <c r="I2" s="441"/>
      <c r="J2" s="441"/>
      <c r="K2" s="441"/>
      <c r="L2" s="441"/>
      <c r="M2" s="441"/>
      <c r="N2" s="441"/>
      <c r="O2" s="441"/>
      <c r="P2" s="441"/>
      <c r="Q2" s="441"/>
      <c r="R2" s="441"/>
      <c r="S2" s="441"/>
      <c r="T2" s="441"/>
      <c r="U2" s="441"/>
      <c r="V2" s="441"/>
      <c r="W2" s="441"/>
      <c r="X2" s="441"/>
      <c r="Y2" s="441"/>
      <c r="Z2" s="441"/>
      <c r="AA2" s="441"/>
      <c r="AB2" s="442"/>
      <c r="AC2" s="440" t="s">
        <v>730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t="s">
        <v>742</v>
      </c>
      <c r="H4" s="450"/>
      <c r="I4" s="450"/>
      <c r="J4" s="450"/>
      <c r="K4" s="451"/>
      <c r="L4" s="452" t="s">
        <v>748</v>
      </c>
      <c r="M4" s="453"/>
      <c r="N4" s="453"/>
      <c r="O4" s="453"/>
      <c r="P4" s="453"/>
      <c r="Q4" s="453"/>
      <c r="R4" s="453"/>
      <c r="S4" s="453"/>
      <c r="T4" s="453"/>
      <c r="U4" s="453"/>
      <c r="V4" s="453"/>
      <c r="W4" s="453"/>
      <c r="X4" s="454"/>
      <c r="Y4" s="455">
        <v>0.35560199999999997</v>
      </c>
      <c r="Z4" s="456"/>
      <c r="AA4" s="456"/>
      <c r="AB4" s="557"/>
      <c r="AC4" s="449" t="s">
        <v>762</v>
      </c>
      <c r="AD4" s="450"/>
      <c r="AE4" s="450"/>
      <c r="AF4" s="450"/>
      <c r="AG4" s="451"/>
      <c r="AH4" s="452" t="s">
        <v>768</v>
      </c>
      <c r="AI4" s="453"/>
      <c r="AJ4" s="453"/>
      <c r="AK4" s="453"/>
      <c r="AL4" s="453"/>
      <c r="AM4" s="453"/>
      <c r="AN4" s="453"/>
      <c r="AO4" s="453"/>
      <c r="AP4" s="453"/>
      <c r="AQ4" s="453"/>
      <c r="AR4" s="453"/>
      <c r="AS4" s="453"/>
      <c r="AT4" s="454"/>
      <c r="AU4" s="455">
        <v>9.8868399999999994</v>
      </c>
      <c r="AV4" s="456"/>
      <c r="AW4" s="456"/>
      <c r="AX4" s="457"/>
    </row>
    <row r="5" spans="1:50" ht="24.75" customHeight="1" x14ac:dyDescent="0.15">
      <c r="A5" s="1039"/>
      <c r="B5" s="1040"/>
      <c r="C5" s="1040"/>
      <c r="D5" s="1040"/>
      <c r="E5" s="1040"/>
      <c r="F5" s="1041"/>
      <c r="G5" s="347" t="s">
        <v>743</v>
      </c>
      <c r="H5" s="348"/>
      <c r="I5" s="348"/>
      <c r="J5" s="348"/>
      <c r="K5" s="349"/>
      <c r="L5" s="400" t="s">
        <v>749</v>
      </c>
      <c r="M5" s="401"/>
      <c r="N5" s="401"/>
      <c r="O5" s="401"/>
      <c r="P5" s="401"/>
      <c r="Q5" s="401"/>
      <c r="R5" s="401"/>
      <c r="S5" s="401"/>
      <c r="T5" s="401"/>
      <c r="U5" s="401"/>
      <c r="V5" s="401"/>
      <c r="W5" s="401"/>
      <c r="X5" s="402"/>
      <c r="Y5" s="397">
        <v>14.428800000000001</v>
      </c>
      <c r="Z5" s="398"/>
      <c r="AA5" s="398"/>
      <c r="AB5" s="404"/>
      <c r="AC5" s="347" t="s">
        <v>763</v>
      </c>
      <c r="AD5" s="348"/>
      <c r="AE5" s="348"/>
      <c r="AF5" s="348"/>
      <c r="AG5" s="349"/>
      <c r="AH5" s="400" t="s">
        <v>769</v>
      </c>
      <c r="AI5" s="401"/>
      <c r="AJ5" s="401"/>
      <c r="AK5" s="401"/>
      <c r="AL5" s="401"/>
      <c r="AM5" s="401"/>
      <c r="AN5" s="401"/>
      <c r="AO5" s="401"/>
      <c r="AP5" s="401"/>
      <c r="AQ5" s="401"/>
      <c r="AR5" s="401"/>
      <c r="AS5" s="401"/>
      <c r="AT5" s="402"/>
      <c r="AU5" s="397">
        <v>4.9464480000000002</v>
      </c>
      <c r="AV5" s="398"/>
      <c r="AW5" s="398"/>
      <c r="AX5" s="399"/>
    </row>
    <row r="6" spans="1:50" ht="24.75" customHeight="1" x14ac:dyDescent="0.15">
      <c r="A6" s="1039"/>
      <c r="B6" s="1040"/>
      <c r="C6" s="1040"/>
      <c r="D6" s="1040"/>
      <c r="E6" s="1040"/>
      <c r="F6" s="1041"/>
      <c r="G6" s="347" t="s">
        <v>744</v>
      </c>
      <c r="H6" s="348"/>
      <c r="I6" s="348"/>
      <c r="J6" s="348"/>
      <c r="K6" s="349"/>
      <c r="L6" s="400" t="s">
        <v>750</v>
      </c>
      <c r="M6" s="401"/>
      <c r="N6" s="401"/>
      <c r="O6" s="401"/>
      <c r="P6" s="401"/>
      <c r="Q6" s="401"/>
      <c r="R6" s="401"/>
      <c r="S6" s="401"/>
      <c r="T6" s="401"/>
      <c r="U6" s="401"/>
      <c r="V6" s="401"/>
      <c r="W6" s="401"/>
      <c r="X6" s="402"/>
      <c r="Y6" s="397">
        <v>3.540864</v>
      </c>
      <c r="Z6" s="398"/>
      <c r="AA6" s="398"/>
      <c r="AB6" s="404"/>
      <c r="AC6" s="347" t="s">
        <v>764</v>
      </c>
      <c r="AD6" s="348"/>
      <c r="AE6" s="348"/>
      <c r="AF6" s="348"/>
      <c r="AG6" s="349"/>
      <c r="AH6" s="400" t="s">
        <v>770</v>
      </c>
      <c r="AI6" s="401"/>
      <c r="AJ6" s="401"/>
      <c r="AK6" s="401"/>
      <c r="AL6" s="401"/>
      <c r="AM6" s="401"/>
      <c r="AN6" s="401"/>
      <c r="AO6" s="401"/>
      <c r="AP6" s="401"/>
      <c r="AQ6" s="401"/>
      <c r="AR6" s="401"/>
      <c r="AS6" s="401"/>
      <c r="AT6" s="402"/>
      <c r="AU6" s="397">
        <v>0.41708000000000001</v>
      </c>
      <c r="AV6" s="398"/>
      <c r="AW6" s="398"/>
      <c r="AX6" s="399"/>
    </row>
    <row r="7" spans="1:50" ht="24.75" customHeight="1" x14ac:dyDescent="0.15">
      <c r="A7" s="1039"/>
      <c r="B7" s="1040"/>
      <c r="C7" s="1040"/>
      <c r="D7" s="1040"/>
      <c r="E7" s="1040"/>
      <c r="F7" s="1041"/>
      <c r="G7" s="347" t="s">
        <v>745</v>
      </c>
      <c r="H7" s="348"/>
      <c r="I7" s="348"/>
      <c r="J7" s="348"/>
      <c r="K7" s="349"/>
      <c r="L7" s="400" t="s">
        <v>751</v>
      </c>
      <c r="M7" s="401"/>
      <c r="N7" s="401"/>
      <c r="O7" s="401"/>
      <c r="P7" s="401"/>
      <c r="Q7" s="401"/>
      <c r="R7" s="401"/>
      <c r="S7" s="401"/>
      <c r="T7" s="401"/>
      <c r="U7" s="401"/>
      <c r="V7" s="401"/>
      <c r="W7" s="401"/>
      <c r="X7" s="402"/>
      <c r="Y7" s="397">
        <v>0.16416</v>
      </c>
      <c r="Z7" s="398"/>
      <c r="AA7" s="398"/>
      <c r="AB7" s="404"/>
      <c r="AC7" s="347" t="s">
        <v>765</v>
      </c>
      <c r="AD7" s="348"/>
      <c r="AE7" s="348"/>
      <c r="AF7" s="348"/>
      <c r="AG7" s="349"/>
      <c r="AH7" s="400" t="s">
        <v>771</v>
      </c>
      <c r="AI7" s="401"/>
      <c r="AJ7" s="401"/>
      <c r="AK7" s="401"/>
      <c r="AL7" s="401"/>
      <c r="AM7" s="401"/>
      <c r="AN7" s="401"/>
      <c r="AO7" s="401"/>
      <c r="AP7" s="401"/>
      <c r="AQ7" s="401"/>
      <c r="AR7" s="401"/>
      <c r="AS7" s="401"/>
      <c r="AT7" s="402"/>
      <c r="AU7" s="397">
        <v>0.64219999999999999</v>
      </c>
      <c r="AV7" s="398"/>
      <c r="AW7" s="398"/>
      <c r="AX7" s="399"/>
    </row>
    <row r="8" spans="1:50" ht="24.75" customHeight="1" x14ac:dyDescent="0.15">
      <c r="A8" s="1039"/>
      <c r="B8" s="1040"/>
      <c r="C8" s="1040"/>
      <c r="D8" s="1040"/>
      <c r="E8" s="1040"/>
      <c r="F8" s="1041"/>
      <c r="G8" s="347" t="s">
        <v>746</v>
      </c>
      <c r="H8" s="348"/>
      <c r="I8" s="348"/>
      <c r="J8" s="348"/>
      <c r="K8" s="349"/>
      <c r="L8" s="400" t="s">
        <v>752</v>
      </c>
      <c r="M8" s="401"/>
      <c r="N8" s="401"/>
      <c r="O8" s="401"/>
      <c r="P8" s="401"/>
      <c r="Q8" s="401"/>
      <c r="R8" s="401"/>
      <c r="S8" s="401"/>
      <c r="T8" s="401"/>
      <c r="U8" s="401"/>
      <c r="V8" s="401"/>
      <c r="W8" s="401"/>
      <c r="X8" s="402"/>
      <c r="Y8" s="397">
        <f>18.591093-SUM(Y4:AB7)</f>
        <v>0.10166700000000262</v>
      </c>
      <c r="Z8" s="398"/>
      <c r="AA8" s="398"/>
      <c r="AB8" s="404"/>
      <c r="AC8" s="347" t="s">
        <v>766</v>
      </c>
      <c r="AD8" s="348"/>
      <c r="AE8" s="348"/>
      <c r="AF8" s="348"/>
      <c r="AG8" s="349"/>
      <c r="AH8" s="400" t="s">
        <v>772</v>
      </c>
      <c r="AI8" s="401"/>
      <c r="AJ8" s="401"/>
      <c r="AK8" s="401"/>
      <c r="AL8" s="401"/>
      <c r="AM8" s="401"/>
      <c r="AN8" s="401"/>
      <c r="AO8" s="401"/>
      <c r="AP8" s="401"/>
      <c r="AQ8" s="401"/>
      <c r="AR8" s="401"/>
      <c r="AS8" s="401"/>
      <c r="AT8" s="402"/>
      <c r="AU8" s="397">
        <v>0.108</v>
      </c>
      <c r="AV8" s="398"/>
      <c r="AW8" s="398"/>
      <c r="AX8" s="399"/>
    </row>
    <row r="9" spans="1:50" ht="24.75" customHeight="1" x14ac:dyDescent="0.15">
      <c r="A9" s="1039"/>
      <c r="B9" s="1040"/>
      <c r="C9" s="1040"/>
      <c r="D9" s="1040"/>
      <c r="E9" s="1040"/>
      <c r="F9" s="1041"/>
      <c r="G9" s="347" t="s">
        <v>747</v>
      </c>
      <c r="H9" s="348"/>
      <c r="I9" s="348"/>
      <c r="J9" s="348"/>
      <c r="K9" s="349"/>
      <c r="L9" s="400" t="s">
        <v>767</v>
      </c>
      <c r="M9" s="401"/>
      <c r="N9" s="401"/>
      <c r="O9" s="401"/>
      <c r="P9" s="401"/>
      <c r="Q9" s="401"/>
      <c r="R9" s="401"/>
      <c r="S9" s="401"/>
      <c r="T9" s="401"/>
      <c r="U9" s="401"/>
      <c r="V9" s="401"/>
      <c r="W9" s="401"/>
      <c r="X9" s="402"/>
      <c r="Y9" s="397">
        <v>1.859108</v>
      </c>
      <c r="Z9" s="398"/>
      <c r="AA9" s="398"/>
      <c r="AB9" s="404"/>
      <c r="AC9" s="347" t="s">
        <v>746</v>
      </c>
      <c r="AD9" s="348"/>
      <c r="AE9" s="348"/>
      <c r="AF9" s="348"/>
      <c r="AG9" s="349"/>
      <c r="AH9" s="400" t="s">
        <v>773</v>
      </c>
      <c r="AI9" s="401"/>
      <c r="AJ9" s="401"/>
      <c r="AK9" s="401"/>
      <c r="AL9" s="401"/>
      <c r="AM9" s="401"/>
      <c r="AN9" s="401"/>
      <c r="AO9" s="401"/>
      <c r="AP9" s="401"/>
      <c r="AQ9" s="401"/>
      <c r="AR9" s="401"/>
      <c r="AS9" s="401"/>
      <c r="AT9" s="402"/>
      <c r="AU9" s="397">
        <v>0.66339999999999999</v>
      </c>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t="s">
        <v>767</v>
      </c>
      <c r="AD10" s="348"/>
      <c r="AE10" s="348"/>
      <c r="AF10" s="348"/>
      <c r="AG10" s="349"/>
      <c r="AH10" s="400" t="s">
        <v>747</v>
      </c>
      <c r="AI10" s="401"/>
      <c r="AJ10" s="401"/>
      <c r="AK10" s="401"/>
      <c r="AL10" s="401"/>
      <c r="AM10" s="401"/>
      <c r="AN10" s="401"/>
      <c r="AO10" s="401"/>
      <c r="AP10" s="401"/>
      <c r="AQ10" s="401"/>
      <c r="AR10" s="401"/>
      <c r="AS10" s="401"/>
      <c r="AT10" s="402"/>
      <c r="AU10" s="397">
        <v>1.6663920000000001</v>
      </c>
      <c r="AV10" s="398"/>
      <c r="AW10" s="398"/>
      <c r="AX10" s="399"/>
    </row>
    <row r="11" spans="1:50" ht="24.75" hidden="1"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hidden="1"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hidden="1"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20.450201</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18.330359999999999</v>
      </c>
      <c r="AV14" s="414"/>
      <c r="AW14" s="414"/>
      <c r="AX14" s="416"/>
    </row>
    <row r="15" spans="1:50" ht="30" customHeight="1" x14ac:dyDescent="0.15">
      <c r="A15" s="1039"/>
      <c r="B15" s="1040"/>
      <c r="C15" s="1040"/>
      <c r="D15" s="1040"/>
      <c r="E15" s="1040"/>
      <c r="F15" s="1041"/>
      <c r="G15" s="440" t="s">
        <v>731</v>
      </c>
      <c r="H15" s="441"/>
      <c r="I15" s="441"/>
      <c r="J15" s="441"/>
      <c r="K15" s="441"/>
      <c r="L15" s="441"/>
      <c r="M15" s="441"/>
      <c r="N15" s="441"/>
      <c r="O15" s="441"/>
      <c r="P15" s="441"/>
      <c r="Q15" s="441"/>
      <c r="R15" s="441"/>
      <c r="S15" s="441"/>
      <c r="T15" s="441"/>
      <c r="U15" s="441"/>
      <c r="V15" s="441"/>
      <c r="W15" s="441"/>
      <c r="X15" s="441"/>
      <c r="Y15" s="441"/>
      <c r="Z15" s="441"/>
      <c r="AA15" s="441"/>
      <c r="AB15" s="442"/>
      <c r="AC15" s="440" t="s">
        <v>732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t="s">
        <v>742</v>
      </c>
      <c r="H17" s="450"/>
      <c r="I17" s="450"/>
      <c r="J17" s="450"/>
      <c r="K17" s="451"/>
      <c r="L17" s="452" t="s">
        <v>770</v>
      </c>
      <c r="M17" s="453"/>
      <c r="N17" s="453"/>
      <c r="O17" s="453"/>
      <c r="P17" s="453"/>
      <c r="Q17" s="453"/>
      <c r="R17" s="453"/>
      <c r="S17" s="453"/>
      <c r="T17" s="453"/>
      <c r="U17" s="453"/>
      <c r="V17" s="453"/>
      <c r="W17" s="453"/>
      <c r="X17" s="454"/>
      <c r="Y17" s="455">
        <v>0.43182900000000002</v>
      </c>
      <c r="Z17" s="456"/>
      <c r="AA17" s="456"/>
      <c r="AB17" s="557"/>
      <c r="AC17" s="449" t="s">
        <v>798</v>
      </c>
      <c r="AD17" s="450"/>
      <c r="AE17" s="450"/>
      <c r="AF17" s="450"/>
      <c r="AG17" s="451"/>
      <c r="AH17" s="452" t="s">
        <v>804</v>
      </c>
      <c r="AI17" s="453"/>
      <c r="AJ17" s="453"/>
      <c r="AK17" s="453"/>
      <c r="AL17" s="453"/>
      <c r="AM17" s="453"/>
      <c r="AN17" s="453"/>
      <c r="AO17" s="453"/>
      <c r="AP17" s="453"/>
      <c r="AQ17" s="453"/>
      <c r="AR17" s="453"/>
      <c r="AS17" s="453"/>
      <c r="AT17" s="454"/>
      <c r="AU17" s="455">
        <v>2.2999999999999998</v>
      </c>
      <c r="AV17" s="456"/>
      <c r="AW17" s="456"/>
      <c r="AX17" s="457"/>
    </row>
    <row r="18" spans="1:50" ht="24.75" customHeight="1" x14ac:dyDescent="0.15">
      <c r="A18" s="1039"/>
      <c r="B18" s="1040"/>
      <c r="C18" s="1040"/>
      <c r="D18" s="1040"/>
      <c r="E18" s="1040"/>
      <c r="F18" s="1041"/>
      <c r="G18" s="347" t="s">
        <v>762</v>
      </c>
      <c r="H18" s="348"/>
      <c r="I18" s="348"/>
      <c r="J18" s="348"/>
      <c r="K18" s="349"/>
      <c r="L18" s="400" t="s">
        <v>780</v>
      </c>
      <c r="M18" s="401"/>
      <c r="N18" s="401"/>
      <c r="O18" s="401"/>
      <c r="P18" s="401"/>
      <c r="Q18" s="401"/>
      <c r="R18" s="401"/>
      <c r="S18" s="401"/>
      <c r="T18" s="401"/>
      <c r="U18" s="401"/>
      <c r="V18" s="401"/>
      <c r="W18" s="401"/>
      <c r="X18" s="402"/>
      <c r="Y18" s="397">
        <v>3.2791579999999998</v>
      </c>
      <c r="Z18" s="398"/>
      <c r="AA18" s="398"/>
      <c r="AB18" s="404"/>
      <c r="AC18" s="347" t="s">
        <v>799</v>
      </c>
      <c r="AD18" s="348"/>
      <c r="AE18" s="348"/>
      <c r="AF18" s="348"/>
      <c r="AG18" s="349"/>
      <c r="AH18" s="400" t="s">
        <v>805</v>
      </c>
      <c r="AI18" s="401"/>
      <c r="AJ18" s="401"/>
      <c r="AK18" s="401"/>
      <c r="AL18" s="401"/>
      <c r="AM18" s="401"/>
      <c r="AN18" s="401"/>
      <c r="AO18" s="401"/>
      <c r="AP18" s="401"/>
      <c r="AQ18" s="401"/>
      <c r="AR18" s="401"/>
      <c r="AS18" s="401"/>
      <c r="AT18" s="402"/>
      <c r="AU18" s="397">
        <v>1.4</v>
      </c>
      <c r="AV18" s="398"/>
      <c r="AW18" s="398"/>
      <c r="AX18" s="399"/>
    </row>
    <row r="19" spans="1:50" ht="24.75" customHeight="1" x14ac:dyDescent="0.15">
      <c r="A19" s="1039"/>
      <c r="B19" s="1040"/>
      <c r="C19" s="1040"/>
      <c r="D19" s="1040"/>
      <c r="E19" s="1040"/>
      <c r="F19" s="1041"/>
      <c r="G19" s="347" t="s">
        <v>763</v>
      </c>
      <c r="H19" s="348"/>
      <c r="I19" s="348"/>
      <c r="J19" s="348"/>
      <c r="K19" s="349"/>
      <c r="L19" s="400" t="s">
        <v>769</v>
      </c>
      <c r="M19" s="401"/>
      <c r="N19" s="401"/>
      <c r="O19" s="401"/>
      <c r="P19" s="401"/>
      <c r="Q19" s="401"/>
      <c r="R19" s="401"/>
      <c r="S19" s="401"/>
      <c r="T19" s="401"/>
      <c r="U19" s="401"/>
      <c r="V19" s="401"/>
      <c r="W19" s="401"/>
      <c r="X19" s="402"/>
      <c r="Y19" s="397">
        <v>2.1456710000000001</v>
      </c>
      <c r="Z19" s="398"/>
      <c r="AA19" s="398"/>
      <c r="AB19" s="404"/>
      <c r="AC19" s="347" t="s">
        <v>800</v>
      </c>
      <c r="AD19" s="348"/>
      <c r="AE19" s="348"/>
      <c r="AF19" s="348"/>
      <c r="AG19" s="349"/>
      <c r="AH19" s="400" t="s">
        <v>806</v>
      </c>
      <c r="AI19" s="401"/>
      <c r="AJ19" s="401"/>
      <c r="AK19" s="401"/>
      <c r="AL19" s="401"/>
      <c r="AM19" s="401"/>
      <c r="AN19" s="401"/>
      <c r="AO19" s="401"/>
      <c r="AP19" s="401"/>
      <c r="AQ19" s="401"/>
      <c r="AR19" s="401"/>
      <c r="AS19" s="401"/>
      <c r="AT19" s="402"/>
      <c r="AU19" s="397">
        <v>0.6</v>
      </c>
      <c r="AV19" s="398"/>
      <c r="AW19" s="398"/>
      <c r="AX19" s="399"/>
    </row>
    <row r="20" spans="1:50" ht="24.75" customHeight="1" x14ac:dyDescent="0.15">
      <c r="A20" s="1039"/>
      <c r="B20" s="1040"/>
      <c r="C20" s="1040"/>
      <c r="D20" s="1040"/>
      <c r="E20" s="1040"/>
      <c r="F20" s="1041"/>
      <c r="G20" s="347" t="s">
        <v>774</v>
      </c>
      <c r="H20" s="348"/>
      <c r="I20" s="348"/>
      <c r="J20" s="348"/>
      <c r="K20" s="349"/>
      <c r="L20" s="400" t="s">
        <v>781</v>
      </c>
      <c r="M20" s="401"/>
      <c r="N20" s="401"/>
      <c r="O20" s="401"/>
      <c r="P20" s="401"/>
      <c r="Q20" s="401"/>
      <c r="R20" s="401"/>
      <c r="S20" s="401"/>
      <c r="T20" s="401"/>
      <c r="U20" s="401"/>
      <c r="V20" s="401"/>
      <c r="W20" s="401"/>
      <c r="X20" s="402"/>
      <c r="Y20" s="397">
        <v>9.9900000000000003E-2</v>
      </c>
      <c r="Z20" s="398"/>
      <c r="AA20" s="398"/>
      <c r="AB20" s="404"/>
      <c r="AC20" s="347" t="s">
        <v>801</v>
      </c>
      <c r="AD20" s="348"/>
      <c r="AE20" s="348"/>
      <c r="AF20" s="348"/>
      <c r="AG20" s="349"/>
      <c r="AH20" s="400" t="s">
        <v>807</v>
      </c>
      <c r="AI20" s="401"/>
      <c r="AJ20" s="401"/>
      <c r="AK20" s="401"/>
      <c r="AL20" s="401"/>
      <c r="AM20" s="401"/>
      <c r="AN20" s="401"/>
      <c r="AO20" s="401"/>
      <c r="AP20" s="401"/>
      <c r="AQ20" s="401"/>
      <c r="AR20" s="401"/>
      <c r="AS20" s="401"/>
      <c r="AT20" s="402"/>
      <c r="AU20" s="397">
        <v>0.6</v>
      </c>
      <c r="AV20" s="398"/>
      <c r="AW20" s="398"/>
      <c r="AX20" s="399"/>
    </row>
    <row r="21" spans="1:50" ht="24.75" customHeight="1" x14ac:dyDescent="0.15">
      <c r="A21" s="1039"/>
      <c r="B21" s="1040"/>
      <c r="C21" s="1040"/>
      <c r="D21" s="1040"/>
      <c r="E21" s="1040"/>
      <c r="F21" s="1041"/>
      <c r="G21" s="347" t="s">
        <v>775</v>
      </c>
      <c r="H21" s="348"/>
      <c r="I21" s="348"/>
      <c r="J21" s="348"/>
      <c r="K21" s="349"/>
      <c r="L21" s="400" t="s">
        <v>782</v>
      </c>
      <c r="M21" s="401"/>
      <c r="N21" s="401"/>
      <c r="O21" s="401"/>
      <c r="P21" s="401"/>
      <c r="Q21" s="401"/>
      <c r="R21" s="401"/>
      <c r="S21" s="401"/>
      <c r="T21" s="401"/>
      <c r="U21" s="401"/>
      <c r="V21" s="401"/>
      <c r="W21" s="401"/>
      <c r="X21" s="402"/>
      <c r="Y21" s="397">
        <v>6.3900999999999999E-2</v>
      </c>
      <c r="Z21" s="398"/>
      <c r="AA21" s="398"/>
      <c r="AB21" s="404"/>
      <c r="AC21" s="347" t="s">
        <v>802</v>
      </c>
      <c r="AD21" s="348"/>
      <c r="AE21" s="348"/>
      <c r="AF21" s="348"/>
      <c r="AG21" s="349"/>
      <c r="AH21" s="400" t="s">
        <v>803</v>
      </c>
      <c r="AI21" s="401"/>
      <c r="AJ21" s="401"/>
      <c r="AK21" s="401"/>
      <c r="AL21" s="401"/>
      <c r="AM21" s="401"/>
      <c r="AN21" s="401"/>
      <c r="AO21" s="401"/>
      <c r="AP21" s="401"/>
      <c r="AQ21" s="401"/>
      <c r="AR21" s="401"/>
      <c r="AS21" s="401"/>
      <c r="AT21" s="402"/>
      <c r="AU21" s="397">
        <v>0.5</v>
      </c>
      <c r="AV21" s="398"/>
      <c r="AW21" s="398"/>
      <c r="AX21" s="399"/>
    </row>
    <row r="22" spans="1:50" ht="24.75" customHeight="1" x14ac:dyDescent="0.15">
      <c r="A22" s="1039"/>
      <c r="B22" s="1040"/>
      <c r="C22" s="1040"/>
      <c r="D22" s="1040"/>
      <c r="E22" s="1040"/>
      <c r="F22" s="1041"/>
      <c r="G22" s="347" t="s">
        <v>776</v>
      </c>
      <c r="H22" s="348"/>
      <c r="I22" s="348"/>
      <c r="J22" s="348"/>
      <c r="K22" s="349"/>
      <c r="L22" s="400" t="s">
        <v>783</v>
      </c>
      <c r="M22" s="401"/>
      <c r="N22" s="401"/>
      <c r="O22" s="401"/>
      <c r="P22" s="401"/>
      <c r="Q22" s="401"/>
      <c r="R22" s="401"/>
      <c r="S22" s="401"/>
      <c r="T22" s="401"/>
      <c r="U22" s="401"/>
      <c r="V22" s="401"/>
      <c r="W22" s="401"/>
      <c r="X22" s="402"/>
      <c r="Y22" s="397">
        <v>1.599</v>
      </c>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t="s">
        <v>777</v>
      </c>
      <c r="H23" s="348"/>
      <c r="I23" s="348"/>
      <c r="J23" s="348"/>
      <c r="K23" s="349"/>
      <c r="L23" s="400" t="s">
        <v>784</v>
      </c>
      <c r="M23" s="401"/>
      <c r="N23" s="401"/>
      <c r="O23" s="401"/>
      <c r="P23" s="401"/>
      <c r="Q23" s="401"/>
      <c r="R23" s="401"/>
      <c r="S23" s="401"/>
      <c r="T23" s="401"/>
      <c r="U23" s="401"/>
      <c r="V23" s="401"/>
      <c r="W23" s="401"/>
      <c r="X23" s="402"/>
      <c r="Y23" s="397">
        <v>1.7778959999999999</v>
      </c>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t="s">
        <v>778</v>
      </c>
      <c r="H24" s="348"/>
      <c r="I24" s="348"/>
      <c r="J24" s="348"/>
      <c r="K24" s="349"/>
      <c r="L24" s="400" t="s">
        <v>785</v>
      </c>
      <c r="M24" s="401"/>
      <c r="N24" s="401"/>
      <c r="O24" s="401"/>
      <c r="P24" s="401"/>
      <c r="Q24" s="401"/>
      <c r="R24" s="401"/>
      <c r="S24" s="401"/>
      <c r="T24" s="401"/>
      <c r="U24" s="401"/>
      <c r="V24" s="401"/>
      <c r="W24" s="401"/>
      <c r="X24" s="402"/>
      <c r="Y24" s="397">
        <v>3.5640000000000001</v>
      </c>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t="s">
        <v>747</v>
      </c>
      <c r="H25" s="348"/>
      <c r="I25" s="348"/>
      <c r="J25" s="348"/>
      <c r="K25" s="349"/>
      <c r="L25" s="400" t="s">
        <v>779</v>
      </c>
      <c r="M25" s="401"/>
      <c r="N25" s="401"/>
      <c r="O25" s="401"/>
      <c r="P25" s="401"/>
      <c r="Q25" s="401"/>
      <c r="R25" s="401"/>
      <c r="S25" s="401"/>
      <c r="T25" s="401"/>
      <c r="U25" s="401"/>
      <c r="V25" s="401"/>
      <c r="W25" s="401"/>
      <c r="X25" s="402"/>
      <c r="Y25" s="397">
        <v>0.93973499999999999</v>
      </c>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13.90109</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5.3999999999999995</v>
      </c>
      <c r="AV27" s="414"/>
      <c r="AW27" s="414"/>
      <c r="AX27" s="416"/>
    </row>
    <row r="28" spans="1:50" ht="30" customHeight="1" x14ac:dyDescent="0.15">
      <c r="A28" s="1039"/>
      <c r="B28" s="1040"/>
      <c r="C28" s="1040"/>
      <c r="D28" s="1040"/>
      <c r="E28" s="1040"/>
      <c r="F28" s="1041"/>
      <c r="G28" s="440" t="s">
        <v>733</v>
      </c>
      <c r="H28" s="441"/>
      <c r="I28" s="441"/>
      <c r="J28" s="441"/>
      <c r="K28" s="441"/>
      <c r="L28" s="441"/>
      <c r="M28" s="441"/>
      <c r="N28" s="441"/>
      <c r="O28" s="441"/>
      <c r="P28" s="441"/>
      <c r="Q28" s="441"/>
      <c r="R28" s="441"/>
      <c r="S28" s="441"/>
      <c r="T28" s="441"/>
      <c r="U28" s="441"/>
      <c r="V28" s="441"/>
      <c r="W28" s="441"/>
      <c r="X28" s="441"/>
      <c r="Y28" s="441"/>
      <c r="Z28" s="441"/>
      <c r="AA28" s="441"/>
      <c r="AB28" s="442"/>
      <c r="AC28" s="440" t="s">
        <v>734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t="s">
        <v>808</v>
      </c>
      <c r="H30" s="450"/>
      <c r="I30" s="450"/>
      <c r="J30" s="450"/>
      <c r="K30" s="451"/>
      <c r="L30" s="452" t="s">
        <v>810</v>
      </c>
      <c r="M30" s="453"/>
      <c r="N30" s="453"/>
      <c r="O30" s="453"/>
      <c r="P30" s="453"/>
      <c r="Q30" s="453"/>
      <c r="R30" s="453"/>
      <c r="S30" s="453"/>
      <c r="T30" s="453"/>
      <c r="U30" s="453"/>
      <c r="V30" s="453"/>
      <c r="W30" s="453"/>
      <c r="X30" s="454"/>
      <c r="Y30" s="455">
        <v>1.75</v>
      </c>
      <c r="Z30" s="456"/>
      <c r="AA30" s="456"/>
      <c r="AB30" s="557"/>
      <c r="AC30" s="449" t="s">
        <v>813</v>
      </c>
      <c r="AD30" s="450"/>
      <c r="AE30" s="450"/>
      <c r="AF30" s="450"/>
      <c r="AG30" s="451"/>
      <c r="AH30" s="452" t="s">
        <v>818</v>
      </c>
      <c r="AI30" s="453"/>
      <c r="AJ30" s="453"/>
      <c r="AK30" s="453"/>
      <c r="AL30" s="453"/>
      <c r="AM30" s="453"/>
      <c r="AN30" s="453"/>
      <c r="AO30" s="453"/>
      <c r="AP30" s="453"/>
      <c r="AQ30" s="453"/>
      <c r="AR30" s="453"/>
      <c r="AS30" s="453"/>
      <c r="AT30" s="454"/>
      <c r="AU30" s="455">
        <v>0.5</v>
      </c>
      <c r="AV30" s="456"/>
      <c r="AW30" s="456"/>
      <c r="AX30" s="457"/>
    </row>
    <row r="31" spans="1:50" ht="24.75" customHeight="1" x14ac:dyDescent="0.15">
      <c r="A31" s="1039"/>
      <c r="B31" s="1040"/>
      <c r="C31" s="1040"/>
      <c r="D31" s="1040"/>
      <c r="E31" s="1040"/>
      <c r="F31" s="1041"/>
      <c r="G31" s="347" t="s">
        <v>801</v>
      </c>
      <c r="H31" s="348"/>
      <c r="I31" s="348"/>
      <c r="J31" s="348"/>
      <c r="K31" s="349"/>
      <c r="L31" s="400" t="s">
        <v>811</v>
      </c>
      <c r="M31" s="401"/>
      <c r="N31" s="401"/>
      <c r="O31" s="401"/>
      <c r="P31" s="401"/>
      <c r="Q31" s="401"/>
      <c r="R31" s="401"/>
      <c r="S31" s="401"/>
      <c r="T31" s="401"/>
      <c r="U31" s="401"/>
      <c r="V31" s="401"/>
      <c r="W31" s="401"/>
      <c r="X31" s="402"/>
      <c r="Y31" s="397">
        <v>1</v>
      </c>
      <c r="Z31" s="398"/>
      <c r="AA31" s="398"/>
      <c r="AB31" s="404"/>
      <c r="AC31" s="347" t="s">
        <v>814</v>
      </c>
      <c r="AD31" s="348"/>
      <c r="AE31" s="348"/>
      <c r="AF31" s="348"/>
      <c r="AG31" s="349"/>
      <c r="AH31" s="400" t="s">
        <v>819</v>
      </c>
      <c r="AI31" s="401"/>
      <c r="AJ31" s="401"/>
      <c r="AK31" s="401"/>
      <c r="AL31" s="401"/>
      <c r="AM31" s="401"/>
      <c r="AN31" s="401"/>
      <c r="AO31" s="401"/>
      <c r="AP31" s="401"/>
      <c r="AQ31" s="401"/>
      <c r="AR31" s="401"/>
      <c r="AS31" s="401"/>
      <c r="AT31" s="402"/>
      <c r="AU31" s="397">
        <v>1</v>
      </c>
      <c r="AV31" s="398"/>
      <c r="AW31" s="398"/>
      <c r="AX31" s="399"/>
    </row>
    <row r="32" spans="1:50" ht="24.75" customHeight="1" x14ac:dyDescent="0.15">
      <c r="A32" s="1039"/>
      <c r="B32" s="1040"/>
      <c r="C32" s="1040"/>
      <c r="D32" s="1040"/>
      <c r="E32" s="1040"/>
      <c r="F32" s="1041"/>
      <c r="G32" s="347" t="s">
        <v>809</v>
      </c>
      <c r="H32" s="348"/>
      <c r="I32" s="348"/>
      <c r="J32" s="348"/>
      <c r="K32" s="349"/>
      <c r="L32" s="400" t="s">
        <v>812</v>
      </c>
      <c r="M32" s="401"/>
      <c r="N32" s="401"/>
      <c r="O32" s="401"/>
      <c r="P32" s="401"/>
      <c r="Q32" s="401"/>
      <c r="R32" s="401"/>
      <c r="S32" s="401"/>
      <c r="T32" s="401"/>
      <c r="U32" s="401"/>
      <c r="V32" s="401"/>
      <c r="W32" s="401"/>
      <c r="X32" s="402"/>
      <c r="Y32" s="397">
        <v>0.3</v>
      </c>
      <c r="Z32" s="398"/>
      <c r="AA32" s="398"/>
      <c r="AB32" s="404"/>
      <c r="AC32" s="347" t="s">
        <v>815</v>
      </c>
      <c r="AD32" s="348"/>
      <c r="AE32" s="348"/>
      <c r="AF32" s="348"/>
      <c r="AG32" s="349"/>
      <c r="AH32" s="400" t="s">
        <v>820</v>
      </c>
      <c r="AI32" s="401"/>
      <c r="AJ32" s="401"/>
      <c r="AK32" s="401"/>
      <c r="AL32" s="401"/>
      <c r="AM32" s="401"/>
      <c r="AN32" s="401"/>
      <c r="AO32" s="401"/>
      <c r="AP32" s="401"/>
      <c r="AQ32" s="401"/>
      <c r="AR32" s="401"/>
      <c r="AS32" s="401"/>
      <c r="AT32" s="402"/>
      <c r="AU32" s="397">
        <v>0.1</v>
      </c>
      <c r="AV32" s="398"/>
      <c r="AW32" s="398"/>
      <c r="AX32" s="399"/>
    </row>
    <row r="33" spans="1:50" ht="24.75" customHeight="1" x14ac:dyDescent="0.15">
      <c r="A33" s="1039"/>
      <c r="B33" s="1040"/>
      <c r="C33" s="1040"/>
      <c r="D33" s="1040"/>
      <c r="E33" s="1040"/>
      <c r="F33" s="1041"/>
      <c r="G33" s="347" t="s">
        <v>803</v>
      </c>
      <c r="H33" s="348"/>
      <c r="I33" s="348"/>
      <c r="J33" s="348"/>
      <c r="K33" s="349"/>
      <c r="L33" s="400" t="s">
        <v>803</v>
      </c>
      <c r="M33" s="401"/>
      <c r="N33" s="401"/>
      <c r="O33" s="401"/>
      <c r="P33" s="401"/>
      <c r="Q33" s="401"/>
      <c r="R33" s="401"/>
      <c r="S33" s="401"/>
      <c r="T33" s="401"/>
      <c r="U33" s="401"/>
      <c r="V33" s="401"/>
      <c r="W33" s="401"/>
      <c r="X33" s="402"/>
      <c r="Y33" s="397">
        <v>0.3</v>
      </c>
      <c r="Z33" s="398"/>
      <c r="AA33" s="398"/>
      <c r="AB33" s="404"/>
      <c r="AC33" s="347" t="s">
        <v>816</v>
      </c>
      <c r="AD33" s="348"/>
      <c r="AE33" s="348"/>
      <c r="AF33" s="348"/>
      <c r="AG33" s="349"/>
      <c r="AH33" s="400" t="s">
        <v>821</v>
      </c>
      <c r="AI33" s="401"/>
      <c r="AJ33" s="401"/>
      <c r="AK33" s="401"/>
      <c r="AL33" s="401"/>
      <c r="AM33" s="401"/>
      <c r="AN33" s="401"/>
      <c r="AO33" s="401"/>
      <c r="AP33" s="401"/>
      <c r="AQ33" s="401"/>
      <c r="AR33" s="401"/>
      <c r="AS33" s="401"/>
      <c r="AT33" s="402"/>
      <c r="AU33" s="397">
        <v>0.1</v>
      </c>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t="s">
        <v>817</v>
      </c>
      <c r="AD34" s="348"/>
      <c r="AE34" s="348"/>
      <c r="AF34" s="348"/>
      <c r="AG34" s="349"/>
      <c r="AH34" s="400" t="s">
        <v>822</v>
      </c>
      <c r="AI34" s="401"/>
      <c r="AJ34" s="401"/>
      <c r="AK34" s="401"/>
      <c r="AL34" s="401"/>
      <c r="AM34" s="401"/>
      <c r="AN34" s="401"/>
      <c r="AO34" s="401"/>
      <c r="AP34" s="401"/>
      <c r="AQ34" s="401"/>
      <c r="AR34" s="401"/>
      <c r="AS34" s="401"/>
      <c r="AT34" s="402"/>
      <c r="AU34" s="397">
        <v>0.1</v>
      </c>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t="s">
        <v>823</v>
      </c>
      <c r="AD35" s="348"/>
      <c r="AE35" s="348"/>
      <c r="AF35" s="348"/>
      <c r="AG35" s="349"/>
      <c r="AH35" s="400" t="s">
        <v>824</v>
      </c>
      <c r="AI35" s="401"/>
      <c r="AJ35" s="401"/>
      <c r="AK35" s="401"/>
      <c r="AL35" s="401"/>
      <c r="AM35" s="401"/>
      <c r="AN35" s="401"/>
      <c r="AO35" s="401"/>
      <c r="AP35" s="401"/>
      <c r="AQ35" s="401"/>
      <c r="AR35" s="401"/>
      <c r="AS35" s="401"/>
      <c r="AT35" s="402"/>
      <c r="AU35" s="397">
        <v>0.2</v>
      </c>
      <c r="AV35" s="398"/>
      <c r="AW35" s="398"/>
      <c r="AX35" s="399"/>
    </row>
    <row r="36" spans="1:50" ht="24.75" hidden="1"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3.3499999999999996</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2.0000000000000004</v>
      </c>
      <c r="AV40" s="414"/>
      <c r="AW40" s="414"/>
      <c r="AX40" s="416"/>
    </row>
    <row r="41" spans="1:50" ht="30" customHeight="1" x14ac:dyDescent="0.15">
      <c r="A41" s="1039"/>
      <c r="B41" s="1040"/>
      <c r="C41" s="1040"/>
      <c r="D41" s="1040"/>
      <c r="E41" s="1040"/>
      <c r="F41" s="1041"/>
      <c r="G41" s="440" t="s">
        <v>735</v>
      </c>
      <c r="H41" s="441"/>
      <c r="I41" s="441"/>
      <c r="J41" s="441"/>
      <c r="K41" s="441"/>
      <c r="L41" s="441"/>
      <c r="M41" s="441"/>
      <c r="N41" s="441"/>
      <c r="O41" s="441"/>
      <c r="P41" s="441"/>
      <c r="Q41" s="441"/>
      <c r="R41" s="441"/>
      <c r="S41" s="441"/>
      <c r="T41" s="441"/>
      <c r="U41" s="441"/>
      <c r="V41" s="441"/>
      <c r="W41" s="441"/>
      <c r="X41" s="441"/>
      <c r="Y41" s="441"/>
      <c r="Z41" s="441"/>
      <c r="AA41" s="441"/>
      <c r="AB41" s="442"/>
      <c r="AC41" s="440" t="s">
        <v>736</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t="s">
        <v>740</v>
      </c>
      <c r="H43" s="450"/>
      <c r="I43" s="450"/>
      <c r="J43" s="450"/>
      <c r="K43" s="451"/>
      <c r="L43" s="452" t="s">
        <v>738</v>
      </c>
      <c r="M43" s="453"/>
      <c r="N43" s="453"/>
      <c r="O43" s="453"/>
      <c r="P43" s="453"/>
      <c r="Q43" s="453"/>
      <c r="R43" s="453"/>
      <c r="S43" s="453"/>
      <c r="T43" s="453"/>
      <c r="U43" s="453"/>
      <c r="V43" s="453"/>
      <c r="W43" s="453"/>
      <c r="X43" s="454"/>
      <c r="Y43" s="455">
        <v>137.5</v>
      </c>
      <c r="Z43" s="456"/>
      <c r="AA43" s="456"/>
      <c r="AB43" s="557"/>
      <c r="AC43" s="449" t="s">
        <v>740</v>
      </c>
      <c r="AD43" s="450"/>
      <c r="AE43" s="450"/>
      <c r="AF43" s="450"/>
      <c r="AG43" s="451"/>
      <c r="AH43" s="452" t="s">
        <v>739</v>
      </c>
      <c r="AI43" s="453"/>
      <c r="AJ43" s="453"/>
      <c r="AK43" s="453"/>
      <c r="AL43" s="453"/>
      <c r="AM43" s="453"/>
      <c r="AN43" s="453"/>
      <c r="AO43" s="453"/>
      <c r="AP43" s="453"/>
      <c r="AQ43" s="453"/>
      <c r="AR43" s="453"/>
      <c r="AS43" s="453"/>
      <c r="AT43" s="454"/>
      <c r="AU43" s="455">
        <v>18.100000000000001</v>
      </c>
      <c r="AV43" s="456"/>
      <c r="AW43" s="456"/>
      <c r="AX43" s="457"/>
    </row>
    <row r="44" spans="1:50" ht="24.75" hidden="1"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v>226.1</v>
      </c>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v>46.2</v>
      </c>
      <c r="AV44" s="398"/>
      <c r="AW44" s="398"/>
      <c r="AX44" s="399"/>
    </row>
    <row r="45" spans="1:50" ht="24.75" hidden="1"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363.6</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64.300000000000011</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737</v>
      </c>
      <c r="H55" s="441"/>
      <c r="I55" s="441"/>
      <c r="J55" s="441"/>
      <c r="K55" s="441"/>
      <c r="L55" s="441"/>
      <c r="M55" s="441"/>
      <c r="N55" s="441"/>
      <c r="O55" s="441"/>
      <c r="P55" s="441"/>
      <c r="Q55" s="441"/>
      <c r="R55" s="441"/>
      <c r="S55" s="441"/>
      <c r="T55" s="441"/>
      <c r="U55" s="441"/>
      <c r="V55" s="441"/>
      <c r="W55" s="441"/>
      <c r="X55" s="441"/>
      <c r="Y55" s="441"/>
      <c r="Z55" s="441"/>
      <c r="AA55" s="441"/>
      <c r="AB55" s="442"/>
      <c r="AC55" s="440" t="s">
        <v>397</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t="s">
        <v>740</v>
      </c>
      <c r="H57" s="450"/>
      <c r="I57" s="450"/>
      <c r="J57" s="450"/>
      <c r="K57" s="451"/>
      <c r="L57" s="452" t="s">
        <v>741</v>
      </c>
      <c r="M57" s="453"/>
      <c r="N57" s="453"/>
      <c r="O57" s="453"/>
      <c r="P57" s="453"/>
      <c r="Q57" s="453"/>
      <c r="R57" s="453"/>
      <c r="S57" s="453"/>
      <c r="T57" s="453"/>
      <c r="U57" s="453"/>
      <c r="V57" s="453"/>
      <c r="W57" s="453"/>
      <c r="X57" s="454"/>
      <c r="Y57" s="455">
        <v>5.79</v>
      </c>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x14ac:dyDescent="0.15">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5.79</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39"/>
      <c r="B68" s="1040"/>
      <c r="C68" s="1040"/>
      <c r="D68" s="1040"/>
      <c r="E68" s="1040"/>
      <c r="F68" s="1041"/>
      <c r="G68" s="440" t="s">
        <v>398</v>
      </c>
      <c r="H68" s="441"/>
      <c r="I68" s="441"/>
      <c r="J68" s="441"/>
      <c r="K68" s="441"/>
      <c r="L68" s="441"/>
      <c r="M68" s="441"/>
      <c r="N68" s="441"/>
      <c r="O68" s="441"/>
      <c r="P68" s="441"/>
      <c r="Q68" s="441"/>
      <c r="R68" s="441"/>
      <c r="S68" s="441"/>
      <c r="T68" s="441"/>
      <c r="U68" s="441"/>
      <c r="V68" s="441"/>
      <c r="W68" s="441"/>
      <c r="X68" s="441"/>
      <c r="Y68" s="441"/>
      <c r="Z68" s="441"/>
      <c r="AA68" s="441"/>
      <c r="AB68" s="442"/>
      <c r="AC68" s="440" t="s">
        <v>399</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39"/>
      <c r="B81" s="1040"/>
      <c r="C81" s="1040"/>
      <c r="D81" s="1040"/>
      <c r="E81" s="1040"/>
      <c r="F81" s="1041"/>
      <c r="G81" s="440" t="s">
        <v>400</v>
      </c>
      <c r="H81" s="441"/>
      <c r="I81" s="441"/>
      <c r="J81" s="441"/>
      <c r="K81" s="441"/>
      <c r="L81" s="441"/>
      <c r="M81" s="441"/>
      <c r="N81" s="441"/>
      <c r="O81" s="441"/>
      <c r="P81" s="441"/>
      <c r="Q81" s="441"/>
      <c r="R81" s="441"/>
      <c r="S81" s="441"/>
      <c r="T81" s="441"/>
      <c r="U81" s="441"/>
      <c r="V81" s="441"/>
      <c r="W81" s="441"/>
      <c r="X81" s="441"/>
      <c r="Y81" s="441"/>
      <c r="Z81" s="441"/>
      <c r="AA81" s="441"/>
      <c r="AB81" s="442"/>
      <c r="AC81" s="440" t="s">
        <v>401</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39"/>
      <c r="B94" s="1040"/>
      <c r="C94" s="1040"/>
      <c r="D94" s="1040"/>
      <c r="E94" s="1040"/>
      <c r="F94" s="1041"/>
      <c r="G94" s="440" t="s">
        <v>402</v>
      </c>
      <c r="H94" s="441"/>
      <c r="I94" s="441"/>
      <c r="J94" s="441"/>
      <c r="K94" s="441"/>
      <c r="L94" s="441"/>
      <c r="M94" s="441"/>
      <c r="N94" s="441"/>
      <c r="O94" s="441"/>
      <c r="P94" s="441"/>
      <c r="Q94" s="441"/>
      <c r="R94" s="441"/>
      <c r="S94" s="441"/>
      <c r="T94" s="441"/>
      <c r="U94" s="441"/>
      <c r="V94" s="441"/>
      <c r="W94" s="441"/>
      <c r="X94" s="441"/>
      <c r="Y94" s="441"/>
      <c r="Z94" s="441"/>
      <c r="AA94" s="441"/>
      <c r="AB94" s="442"/>
      <c r="AC94" s="440" t="s">
        <v>302</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36" t="s">
        <v>28</v>
      </c>
      <c r="B108" s="1037"/>
      <c r="C108" s="1037"/>
      <c r="D108" s="1037"/>
      <c r="E108" s="1037"/>
      <c r="F108" s="1038"/>
      <c r="G108" s="440" t="s">
        <v>303</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403</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39"/>
      <c r="B121" s="1040"/>
      <c r="C121" s="1040"/>
      <c r="D121" s="1040"/>
      <c r="E121" s="1040"/>
      <c r="F121" s="1041"/>
      <c r="G121" s="440" t="s">
        <v>404</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405</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39"/>
      <c r="B134" s="1040"/>
      <c r="C134" s="1040"/>
      <c r="D134" s="1040"/>
      <c r="E134" s="1040"/>
      <c r="F134" s="1041"/>
      <c r="G134" s="440" t="s">
        <v>406</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407</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39"/>
      <c r="B147" s="1040"/>
      <c r="C147" s="1040"/>
      <c r="D147" s="1040"/>
      <c r="E147" s="1040"/>
      <c r="F147" s="1041"/>
      <c r="G147" s="440" t="s">
        <v>408</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304</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36" t="s">
        <v>28</v>
      </c>
      <c r="B161" s="1037"/>
      <c r="C161" s="1037"/>
      <c r="D161" s="1037"/>
      <c r="E161" s="1037"/>
      <c r="F161" s="1038"/>
      <c r="G161" s="440" t="s">
        <v>305</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409</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39"/>
      <c r="B174" s="1040"/>
      <c r="C174" s="1040"/>
      <c r="D174" s="1040"/>
      <c r="E174" s="1040"/>
      <c r="F174" s="1041"/>
      <c r="G174" s="440" t="s">
        <v>410</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411</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39"/>
      <c r="B187" s="1040"/>
      <c r="C187" s="1040"/>
      <c r="D187" s="1040"/>
      <c r="E187" s="1040"/>
      <c r="F187" s="1041"/>
      <c r="G187" s="440" t="s">
        <v>413</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412</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39"/>
      <c r="B200" s="1040"/>
      <c r="C200" s="1040"/>
      <c r="D200" s="1040"/>
      <c r="E200" s="1040"/>
      <c r="F200" s="1041"/>
      <c r="G200" s="440" t="s">
        <v>414</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306</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40" t="s">
        <v>307</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415</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39"/>
      <c r="B227" s="1040"/>
      <c r="C227" s="1040"/>
      <c r="D227" s="1040"/>
      <c r="E227" s="1040"/>
      <c r="F227" s="1041"/>
      <c r="G227" s="440" t="s">
        <v>416</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417</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39"/>
      <c r="B240" s="1040"/>
      <c r="C240" s="1040"/>
      <c r="D240" s="1040"/>
      <c r="E240" s="1040"/>
      <c r="F240" s="1041"/>
      <c r="G240" s="440" t="s">
        <v>418</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419</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39"/>
      <c r="B253" s="1040"/>
      <c r="C253" s="1040"/>
      <c r="D253" s="1040"/>
      <c r="E253" s="1040"/>
      <c r="F253" s="1041"/>
      <c r="G253" s="440" t="s">
        <v>420</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308</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BH69" sqref="BH6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424</v>
      </c>
      <c r="K3" s="112"/>
      <c r="L3" s="112"/>
      <c r="M3" s="112"/>
      <c r="N3" s="112"/>
      <c r="O3" s="112"/>
      <c r="P3" s="346" t="s">
        <v>27</v>
      </c>
      <c r="Q3" s="346"/>
      <c r="R3" s="346"/>
      <c r="S3" s="346"/>
      <c r="T3" s="346"/>
      <c r="U3" s="346"/>
      <c r="V3" s="346"/>
      <c r="W3" s="346"/>
      <c r="X3" s="346"/>
      <c r="Y3" s="343" t="s">
        <v>483</v>
      </c>
      <c r="Z3" s="344"/>
      <c r="AA3" s="344"/>
      <c r="AB3" s="344"/>
      <c r="AC3" s="275" t="s">
        <v>466</v>
      </c>
      <c r="AD3" s="275"/>
      <c r="AE3" s="275"/>
      <c r="AF3" s="275"/>
      <c r="AG3" s="275"/>
      <c r="AH3" s="343" t="s">
        <v>388</v>
      </c>
      <c r="AI3" s="345"/>
      <c r="AJ3" s="345"/>
      <c r="AK3" s="345"/>
      <c r="AL3" s="345" t="s">
        <v>21</v>
      </c>
      <c r="AM3" s="345"/>
      <c r="AN3" s="345"/>
      <c r="AO3" s="427"/>
      <c r="AP3" s="428" t="s">
        <v>425</v>
      </c>
      <c r="AQ3" s="428"/>
      <c r="AR3" s="428"/>
      <c r="AS3" s="428"/>
      <c r="AT3" s="428"/>
      <c r="AU3" s="428"/>
      <c r="AV3" s="428"/>
      <c r="AW3" s="428"/>
      <c r="AX3" s="428"/>
    </row>
    <row r="4" spans="1:50" ht="63.75" customHeight="1" x14ac:dyDescent="0.15">
      <c r="A4" s="1059">
        <v>1</v>
      </c>
      <c r="B4" s="1059">
        <v>1</v>
      </c>
      <c r="C4" s="425" t="s">
        <v>669</v>
      </c>
      <c r="D4" s="417"/>
      <c r="E4" s="417"/>
      <c r="F4" s="417"/>
      <c r="G4" s="417"/>
      <c r="H4" s="417"/>
      <c r="I4" s="417"/>
      <c r="J4" s="418">
        <v>5012405001286</v>
      </c>
      <c r="K4" s="419"/>
      <c r="L4" s="419"/>
      <c r="M4" s="419"/>
      <c r="N4" s="419"/>
      <c r="O4" s="419"/>
      <c r="P4" s="315" t="s">
        <v>670</v>
      </c>
      <c r="Q4" s="316"/>
      <c r="R4" s="316"/>
      <c r="S4" s="316"/>
      <c r="T4" s="316"/>
      <c r="U4" s="316"/>
      <c r="V4" s="316"/>
      <c r="W4" s="316"/>
      <c r="X4" s="316"/>
      <c r="Y4" s="317">
        <v>20.45</v>
      </c>
      <c r="Z4" s="318"/>
      <c r="AA4" s="318"/>
      <c r="AB4" s="319"/>
      <c r="AC4" s="321" t="s">
        <v>505</v>
      </c>
      <c r="AD4" s="321"/>
      <c r="AE4" s="321"/>
      <c r="AF4" s="321"/>
      <c r="AG4" s="321"/>
      <c r="AH4" s="322">
        <v>1</v>
      </c>
      <c r="AI4" s="323"/>
      <c r="AJ4" s="323"/>
      <c r="AK4" s="323"/>
      <c r="AL4" s="324">
        <v>100</v>
      </c>
      <c r="AM4" s="325"/>
      <c r="AN4" s="325"/>
      <c r="AO4" s="326"/>
      <c r="AP4" s="320"/>
      <c r="AQ4" s="320"/>
      <c r="AR4" s="320"/>
      <c r="AS4" s="320"/>
      <c r="AT4" s="320"/>
      <c r="AU4" s="320"/>
      <c r="AV4" s="320"/>
      <c r="AW4" s="320"/>
      <c r="AX4" s="320"/>
    </row>
    <row r="5" spans="1:50" ht="26.25" hidden="1"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hidden="1"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hidden="1"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hidden="1"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hidden="1"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hidden="1"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hidden="1"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hidden="1"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424</v>
      </c>
      <c r="K36" s="112"/>
      <c r="L36" s="112"/>
      <c r="M36" s="112"/>
      <c r="N36" s="112"/>
      <c r="O36" s="112"/>
      <c r="P36" s="346" t="s">
        <v>27</v>
      </c>
      <c r="Q36" s="346"/>
      <c r="R36" s="346"/>
      <c r="S36" s="346"/>
      <c r="T36" s="346"/>
      <c r="U36" s="346"/>
      <c r="V36" s="346"/>
      <c r="W36" s="346"/>
      <c r="X36" s="346"/>
      <c r="Y36" s="343" t="s">
        <v>483</v>
      </c>
      <c r="Z36" s="344"/>
      <c r="AA36" s="344"/>
      <c r="AB36" s="344"/>
      <c r="AC36" s="275" t="s">
        <v>466</v>
      </c>
      <c r="AD36" s="275"/>
      <c r="AE36" s="275"/>
      <c r="AF36" s="275"/>
      <c r="AG36" s="275"/>
      <c r="AH36" s="343" t="s">
        <v>388</v>
      </c>
      <c r="AI36" s="345"/>
      <c r="AJ36" s="345"/>
      <c r="AK36" s="345"/>
      <c r="AL36" s="345" t="s">
        <v>21</v>
      </c>
      <c r="AM36" s="345"/>
      <c r="AN36" s="345"/>
      <c r="AO36" s="427"/>
      <c r="AP36" s="428" t="s">
        <v>425</v>
      </c>
      <c r="AQ36" s="428"/>
      <c r="AR36" s="428"/>
      <c r="AS36" s="428"/>
      <c r="AT36" s="428"/>
      <c r="AU36" s="428"/>
      <c r="AV36" s="428"/>
      <c r="AW36" s="428"/>
      <c r="AX36" s="428"/>
    </row>
    <row r="37" spans="1:50" ht="66" customHeight="1" x14ac:dyDescent="0.15">
      <c r="A37" s="1059">
        <v>1</v>
      </c>
      <c r="B37" s="1059">
        <v>1</v>
      </c>
      <c r="C37" s="425" t="s">
        <v>671</v>
      </c>
      <c r="D37" s="417"/>
      <c r="E37" s="417"/>
      <c r="F37" s="417"/>
      <c r="G37" s="417"/>
      <c r="H37" s="417"/>
      <c r="I37" s="417"/>
      <c r="J37" s="418">
        <v>2220005002604</v>
      </c>
      <c r="K37" s="419"/>
      <c r="L37" s="419"/>
      <c r="M37" s="419"/>
      <c r="N37" s="419"/>
      <c r="O37" s="419"/>
      <c r="P37" s="315" t="s">
        <v>672</v>
      </c>
      <c r="Q37" s="316"/>
      <c r="R37" s="316"/>
      <c r="S37" s="316"/>
      <c r="T37" s="316"/>
      <c r="U37" s="316"/>
      <c r="V37" s="316"/>
      <c r="W37" s="316"/>
      <c r="X37" s="316"/>
      <c r="Y37" s="317">
        <v>18.330359999999999</v>
      </c>
      <c r="Z37" s="318"/>
      <c r="AA37" s="318"/>
      <c r="AB37" s="319"/>
      <c r="AC37" s="321" t="s">
        <v>507</v>
      </c>
      <c r="AD37" s="321"/>
      <c r="AE37" s="321"/>
      <c r="AF37" s="321"/>
      <c r="AG37" s="321"/>
      <c r="AH37" s="322">
        <v>1</v>
      </c>
      <c r="AI37" s="323"/>
      <c r="AJ37" s="323"/>
      <c r="AK37" s="323"/>
      <c r="AL37" s="324">
        <v>100</v>
      </c>
      <c r="AM37" s="325"/>
      <c r="AN37" s="325"/>
      <c r="AO37" s="326"/>
      <c r="AP37" s="320"/>
      <c r="AQ37" s="320"/>
      <c r="AR37" s="320"/>
      <c r="AS37" s="320"/>
      <c r="AT37" s="320"/>
      <c r="AU37" s="320"/>
      <c r="AV37" s="320"/>
      <c r="AW37" s="320"/>
      <c r="AX37" s="320"/>
    </row>
    <row r="38" spans="1:50" ht="26.25" hidden="1"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hidden="1"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hidden="1"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424</v>
      </c>
      <c r="K69" s="112"/>
      <c r="L69" s="112"/>
      <c r="M69" s="112"/>
      <c r="N69" s="112"/>
      <c r="O69" s="112"/>
      <c r="P69" s="346" t="s">
        <v>27</v>
      </c>
      <c r="Q69" s="346"/>
      <c r="R69" s="346"/>
      <c r="S69" s="346"/>
      <c r="T69" s="346"/>
      <c r="U69" s="346"/>
      <c r="V69" s="346"/>
      <c r="W69" s="346"/>
      <c r="X69" s="346"/>
      <c r="Y69" s="343" t="s">
        <v>483</v>
      </c>
      <c r="Z69" s="344"/>
      <c r="AA69" s="344"/>
      <c r="AB69" s="344"/>
      <c r="AC69" s="275" t="s">
        <v>466</v>
      </c>
      <c r="AD69" s="275"/>
      <c r="AE69" s="275"/>
      <c r="AF69" s="275"/>
      <c r="AG69" s="275"/>
      <c r="AH69" s="343" t="s">
        <v>388</v>
      </c>
      <c r="AI69" s="345"/>
      <c r="AJ69" s="345"/>
      <c r="AK69" s="345"/>
      <c r="AL69" s="345" t="s">
        <v>21</v>
      </c>
      <c r="AM69" s="345"/>
      <c r="AN69" s="345"/>
      <c r="AO69" s="427"/>
      <c r="AP69" s="428" t="s">
        <v>425</v>
      </c>
      <c r="AQ69" s="428"/>
      <c r="AR69" s="428"/>
      <c r="AS69" s="428"/>
      <c r="AT69" s="428"/>
      <c r="AU69" s="428"/>
      <c r="AV69" s="428"/>
      <c r="AW69" s="428"/>
      <c r="AX69" s="428"/>
    </row>
    <row r="70" spans="1:50" ht="48" customHeight="1" x14ac:dyDescent="0.15">
      <c r="A70" s="1059">
        <v>1</v>
      </c>
      <c r="B70" s="1059">
        <v>1</v>
      </c>
      <c r="C70" s="425" t="s">
        <v>673</v>
      </c>
      <c r="D70" s="417"/>
      <c r="E70" s="417"/>
      <c r="F70" s="417"/>
      <c r="G70" s="417"/>
      <c r="H70" s="417"/>
      <c r="I70" s="417"/>
      <c r="J70" s="418">
        <v>5050005005266</v>
      </c>
      <c r="K70" s="419"/>
      <c r="L70" s="419"/>
      <c r="M70" s="419"/>
      <c r="N70" s="419"/>
      <c r="O70" s="419"/>
      <c r="P70" s="315" t="s">
        <v>674</v>
      </c>
      <c r="Q70" s="316"/>
      <c r="R70" s="316"/>
      <c r="S70" s="316"/>
      <c r="T70" s="316"/>
      <c r="U70" s="316"/>
      <c r="V70" s="316"/>
      <c r="W70" s="316"/>
      <c r="X70" s="316"/>
      <c r="Y70" s="317">
        <v>13.90109</v>
      </c>
      <c r="Z70" s="318"/>
      <c r="AA70" s="318"/>
      <c r="AB70" s="319"/>
      <c r="AC70" s="321" t="s">
        <v>507</v>
      </c>
      <c r="AD70" s="321"/>
      <c r="AE70" s="321"/>
      <c r="AF70" s="321"/>
      <c r="AG70" s="321"/>
      <c r="AH70" s="322">
        <v>1</v>
      </c>
      <c r="AI70" s="323"/>
      <c r="AJ70" s="323"/>
      <c r="AK70" s="323"/>
      <c r="AL70" s="324">
        <v>100</v>
      </c>
      <c r="AM70" s="325"/>
      <c r="AN70" s="325"/>
      <c r="AO70" s="326"/>
      <c r="AP70" s="320"/>
      <c r="AQ70" s="320"/>
      <c r="AR70" s="320"/>
      <c r="AS70" s="320"/>
      <c r="AT70" s="320"/>
      <c r="AU70" s="320"/>
      <c r="AV70" s="320"/>
      <c r="AW70" s="320"/>
      <c r="AX70" s="320"/>
    </row>
    <row r="71" spans="1:50" ht="26.25" hidden="1"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424</v>
      </c>
      <c r="K102" s="112"/>
      <c r="L102" s="112"/>
      <c r="M102" s="112"/>
      <c r="N102" s="112"/>
      <c r="O102" s="112"/>
      <c r="P102" s="346" t="s">
        <v>27</v>
      </c>
      <c r="Q102" s="346"/>
      <c r="R102" s="346"/>
      <c r="S102" s="346"/>
      <c r="T102" s="346"/>
      <c r="U102" s="346"/>
      <c r="V102" s="346"/>
      <c r="W102" s="346"/>
      <c r="X102" s="346"/>
      <c r="Y102" s="343" t="s">
        <v>483</v>
      </c>
      <c r="Z102" s="344"/>
      <c r="AA102" s="344"/>
      <c r="AB102" s="344"/>
      <c r="AC102" s="275" t="s">
        <v>466</v>
      </c>
      <c r="AD102" s="275"/>
      <c r="AE102" s="275"/>
      <c r="AF102" s="275"/>
      <c r="AG102" s="275"/>
      <c r="AH102" s="343" t="s">
        <v>388</v>
      </c>
      <c r="AI102" s="345"/>
      <c r="AJ102" s="345"/>
      <c r="AK102" s="345"/>
      <c r="AL102" s="345" t="s">
        <v>21</v>
      </c>
      <c r="AM102" s="345"/>
      <c r="AN102" s="345"/>
      <c r="AO102" s="427"/>
      <c r="AP102" s="428" t="s">
        <v>425</v>
      </c>
      <c r="AQ102" s="428"/>
      <c r="AR102" s="428"/>
      <c r="AS102" s="428"/>
      <c r="AT102" s="428"/>
      <c r="AU102" s="428"/>
      <c r="AV102" s="428"/>
      <c r="AW102" s="428"/>
      <c r="AX102" s="428"/>
    </row>
    <row r="103" spans="1:50" ht="65.25" customHeight="1" x14ac:dyDescent="0.15">
      <c r="A103" s="1059">
        <v>1</v>
      </c>
      <c r="B103" s="1059">
        <v>1</v>
      </c>
      <c r="C103" s="425" t="s">
        <v>675</v>
      </c>
      <c r="D103" s="417"/>
      <c r="E103" s="417"/>
      <c r="F103" s="417"/>
      <c r="G103" s="417"/>
      <c r="H103" s="417"/>
      <c r="I103" s="417"/>
      <c r="J103" s="418">
        <v>5010005007398</v>
      </c>
      <c r="K103" s="419"/>
      <c r="L103" s="419"/>
      <c r="M103" s="419"/>
      <c r="N103" s="419"/>
      <c r="O103" s="419"/>
      <c r="P103" s="315" t="s">
        <v>676</v>
      </c>
      <c r="Q103" s="316"/>
      <c r="R103" s="316"/>
      <c r="S103" s="316"/>
      <c r="T103" s="316"/>
      <c r="U103" s="316"/>
      <c r="V103" s="316"/>
      <c r="W103" s="316"/>
      <c r="X103" s="316"/>
      <c r="Y103" s="317">
        <v>5.4</v>
      </c>
      <c r="Z103" s="318"/>
      <c r="AA103" s="318"/>
      <c r="AB103" s="319"/>
      <c r="AC103" s="321" t="s">
        <v>505</v>
      </c>
      <c r="AD103" s="321"/>
      <c r="AE103" s="321"/>
      <c r="AF103" s="321"/>
      <c r="AG103" s="321"/>
      <c r="AH103" s="322">
        <v>1</v>
      </c>
      <c r="AI103" s="323"/>
      <c r="AJ103" s="323"/>
      <c r="AK103" s="323"/>
      <c r="AL103" s="324">
        <v>100</v>
      </c>
      <c r="AM103" s="325"/>
      <c r="AN103" s="325"/>
      <c r="AO103" s="326"/>
      <c r="AP103" s="320"/>
      <c r="AQ103" s="320"/>
      <c r="AR103" s="320"/>
      <c r="AS103" s="320"/>
      <c r="AT103" s="320"/>
      <c r="AU103" s="320"/>
      <c r="AV103" s="320"/>
      <c r="AW103" s="320"/>
      <c r="AX103" s="320"/>
    </row>
    <row r="104" spans="1:50" ht="26.25" hidden="1"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424</v>
      </c>
      <c r="K135" s="112"/>
      <c r="L135" s="112"/>
      <c r="M135" s="112"/>
      <c r="N135" s="112"/>
      <c r="O135" s="112"/>
      <c r="P135" s="346" t="s">
        <v>27</v>
      </c>
      <c r="Q135" s="346"/>
      <c r="R135" s="346"/>
      <c r="S135" s="346"/>
      <c r="T135" s="346"/>
      <c r="U135" s="346"/>
      <c r="V135" s="346"/>
      <c r="W135" s="346"/>
      <c r="X135" s="346"/>
      <c r="Y135" s="343" t="s">
        <v>483</v>
      </c>
      <c r="Z135" s="344"/>
      <c r="AA135" s="344"/>
      <c r="AB135" s="344"/>
      <c r="AC135" s="275" t="s">
        <v>466</v>
      </c>
      <c r="AD135" s="275"/>
      <c r="AE135" s="275"/>
      <c r="AF135" s="275"/>
      <c r="AG135" s="275"/>
      <c r="AH135" s="343" t="s">
        <v>388</v>
      </c>
      <c r="AI135" s="345"/>
      <c r="AJ135" s="345"/>
      <c r="AK135" s="345"/>
      <c r="AL135" s="345" t="s">
        <v>21</v>
      </c>
      <c r="AM135" s="345"/>
      <c r="AN135" s="345"/>
      <c r="AO135" s="427"/>
      <c r="AP135" s="428" t="s">
        <v>425</v>
      </c>
      <c r="AQ135" s="428"/>
      <c r="AR135" s="428"/>
      <c r="AS135" s="428"/>
      <c r="AT135" s="428"/>
      <c r="AU135" s="428"/>
      <c r="AV135" s="428"/>
      <c r="AW135" s="428"/>
      <c r="AX135" s="428"/>
    </row>
    <row r="136" spans="1:50" ht="69" customHeight="1" x14ac:dyDescent="0.15">
      <c r="A136" s="1059">
        <v>1</v>
      </c>
      <c r="B136" s="1059">
        <v>1</v>
      </c>
      <c r="C136" s="425" t="s">
        <v>677</v>
      </c>
      <c r="D136" s="417"/>
      <c r="E136" s="417"/>
      <c r="F136" s="417"/>
      <c r="G136" s="417"/>
      <c r="H136" s="417"/>
      <c r="I136" s="417"/>
      <c r="J136" s="418">
        <v>3290005003743</v>
      </c>
      <c r="K136" s="419"/>
      <c r="L136" s="419"/>
      <c r="M136" s="419"/>
      <c r="N136" s="419"/>
      <c r="O136" s="419"/>
      <c r="P136" s="315" t="s">
        <v>678</v>
      </c>
      <c r="Q136" s="316"/>
      <c r="R136" s="316"/>
      <c r="S136" s="316"/>
      <c r="T136" s="316"/>
      <c r="U136" s="316"/>
      <c r="V136" s="316"/>
      <c r="W136" s="316"/>
      <c r="X136" s="316"/>
      <c r="Y136" s="317">
        <v>3.4</v>
      </c>
      <c r="Z136" s="318"/>
      <c r="AA136" s="318"/>
      <c r="AB136" s="319"/>
      <c r="AC136" s="321" t="s">
        <v>505</v>
      </c>
      <c r="AD136" s="321"/>
      <c r="AE136" s="321"/>
      <c r="AF136" s="321"/>
      <c r="AG136" s="321"/>
      <c r="AH136" s="322">
        <v>1</v>
      </c>
      <c r="AI136" s="323"/>
      <c r="AJ136" s="323"/>
      <c r="AK136" s="323"/>
      <c r="AL136" s="324">
        <v>100</v>
      </c>
      <c r="AM136" s="325"/>
      <c r="AN136" s="325"/>
      <c r="AO136" s="326"/>
      <c r="AP136" s="320"/>
      <c r="AQ136" s="320"/>
      <c r="AR136" s="320"/>
      <c r="AS136" s="320"/>
      <c r="AT136" s="320"/>
      <c r="AU136" s="320"/>
      <c r="AV136" s="320"/>
      <c r="AW136" s="320"/>
      <c r="AX136" s="320"/>
    </row>
    <row r="137" spans="1:50" ht="26.25" hidden="1"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424</v>
      </c>
      <c r="K168" s="112"/>
      <c r="L168" s="112"/>
      <c r="M168" s="112"/>
      <c r="N168" s="112"/>
      <c r="O168" s="112"/>
      <c r="P168" s="346" t="s">
        <v>27</v>
      </c>
      <c r="Q168" s="346"/>
      <c r="R168" s="346"/>
      <c r="S168" s="346"/>
      <c r="T168" s="346"/>
      <c r="U168" s="346"/>
      <c r="V168" s="346"/>
      <c r="W168" s="346"/>
      <c r="X168" s="346"/>
      <c r="Y168" s="343" t="s">
        <v>483</v>
      </c>
      <c r="Z168" s="344"/>
      <c r="AA168" s="344"/>
      <c r="AB168" s="344"/>
      <c r="AC168" s="275" t="s">
        <v>466</v>
      </c>
      <c r="AD168" s="275"/>
      <c r="AE168" s="275"/>
      <c r="AF168" s="275"/>
      <c r="AG168" s="275"/>
      <c r="AH168" s="343" t="s">
        <v>388</v>
      </c>
      <c r="AI168" s="345"/>
      <c r="AJ168" s="345"/>
      <c r="AK168" s="345"/>
      <c r="AL168" s="345" t="s">
        <v>21</v>
      </c>
      <c r="AM168" s="345"/>
      <c r="AN168" s="345"/>
      <c r="AO168" s="427"/>
      <c r="AP168" s="428" t="s">
        <v>425</v>
      </c>
      <c r="AQ168" s="428"/>
      <c r="AR168" s="428"/>
      <c r="AS168" s="428"/>
      <c r="AT168" s="428"/>
      <c r="AU168" s="428"/>
      <c r="AV168" s="428"/>
      <c r="AW168" s="428"/>
      <c r="AX168" s="428"/>
    </row>
    <row r="169" spans="1:50" ht="51" customHeight="1" x14ac:dyDescent="0.15">
      <c r="A169" s="1059">
        <v>1</v>
      </c>
      <c r="B169" s="1059">
        <v>1</v>
      </c>
      <c r="C169" s="425" t="s">
        <v>679</v>
      </c>
      <c r="D169" s="417"/>
      <c r="E169" s="417"/>
      <c r="F169" s="417"/>
      <c r="G169" s="417"/>
      <c r="H169" s="417"/>
      <c r="I169" s="417"/>
      <c r="J169" s="418">
        <v>6430005004014</v>
      </c>
      <c r="K169" s="419"/>
      <c r="L169" s="419"/>
      <c r="M169" s="419"/>
      <c r="N169" s="419"/>
      <c r="O169" s="419"/>
      <c r="P169" s="315" t="s">
        <v>680</v>
      </c>
      <c r="Q169" s="316"/>
      <c r="R169" s="316"/>
      <c r="S169" s="316"/>
      <c r="T169" s="316"/>
      <c r="U169" s="316"/>
      <c r="V169" s="316"/>
      <c r="W169" s="316"/>
      <c r="X169" s="316"/>
      <c r="Y169" s="317">
        <v>2</v>
      </c>
      <c r="Z169" s="318"/>
      <c r="AA169" s="318"/>
      <c r="AB169" s="319"/>
      <c r="AC169" s="321" t="s">
        <v>505</v>
      </c>
      <c r="AD169" s="321"/>
      <c r="AE169" s="321"/>
      <c r="AF169" s="321"/>
      <c r="AG169" s="321"/>
      <c r="AH169" s="322">
        <v>1</v>
      </c>
      <c r="AI169" s="323"/>
      <c r="AJ169" s="323"/>
      <c r="AK169" s="323"/>
      <c r="AL169" s="324">
        <v>100</v>
      </c>
      <c r="AM169" s="325"/>
      <c r="AN169" s="325"/>
      <c r="AO169" s="326"/>
      <c r="AP169" s="320"/>
      <c r="AQ169" s="320"/>
      <c r="AR169" s="320"/>
      <c r="AS169" s="320"/>
      <c r="AT169" s="320"/>
      <c r="AU169" s="320"/>
      <c r="AV169" s="320"/>
      <c r="AW169" s="320"/>
      <c r="AX169" s="320"/>
    </row>
    <row r="170" spans="1:50" ht="26.25" hidden="1"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424</v>
      </c>
      <c r="K201" s="112"/>
      <c r="L201" s="112"/>
      <c r="M201" s="112"/>
      <c r="N201" s="112"/>
      <c r="O201" s="112"/>
      <c r="P201" s="346" t="s">
        <v>27</v>
      </c>
      <c r="Q201" s="346"/>
      <c r="R201" s="346"/>
      <c r="S201" s="346"/>
      <c r="T201" s="346"/>
      <c r="U201" s="346"/>
      <c r="V201" s="346"/>
      <c r="W201" s="346"/>
      <c r="X201" s="346"/>
      <c r="Y201" s="343" t="s">
        <v>483</v>
      </c>
      <c r="Z201" s="344"/>
      <c r="AA201" s="344"/>
      <c r="AB201" s="344"/>
      <c r="AC201" s="275" t="s">
        <v>466</v>
      </c>
      <c r="AD201" s="275"/>
      <c r="AE201" s="275"/>
      <c r="AF201" s="275"/>
      <c r="AG201" s="275"/>
      <c r="AH201" s="343" t="s">
        <v>388</v>
      </c>
      <c r="AI201" s="345"/>
      <c r="AJ201" s="345"/>
      <c r="AK201" s="345"/>
      <c r="AL201" s="345" t="s">
        <v>21</v>
      </c>
      <c r="AM201" s="345"/>
      <c r="AN201" s="345"/>
      <c r="AO201" s="427"/>
      <c r="AP201" s="428" t="s">
        <v>425</v>
      </c>
      <c r="AQ201" s="428"/>
      <c r="AR201" s="428"/>
      <c r="AS201" s="428"/>
      <c r="AT201" s="428"/>
      <c r="AU201" s="428"/>
      <c r="AV201" s="428"/>
      <c r="AW201" s="428"/>
      <c r="AX201" s="428"/>
    </row>
    <row r="202" spans="1:50" ht="39" customHeight="1" x14ac:dyDescent="0.15">
      <c r="A202" s="1059">
        <v>1</v>
      </c>
      <c r="B202" s="1059">
        <v>1</v>
      </c>
      <c r="C202" s="425" t="s">
        <v>681</v>
      </c>
      <c r="D202" s="417"/>
      <c r="E202" s="417"/>
      <c r="F202" s="417"/>
      <c r="G202" s="417"/>
      <c r="H202" s="417"/>
      <c r="I202" s="417"/>
      <c r="J202" s="418">
        <v>6050001023279</v>
      </c>
      <c r="K202" s="419"/>
      <c r="L202" s="419"/>
      <c r="M202" s="419"/>
      <c r="N202" s="419"/>
      <c r="O202" s="419"/>
      <c r="P202" s="315" t="s">
        <v>682</v>
      </c>
      <c r="Q202" s="316"/>
      <c r="R202" s="316"/>
      <c r="S202" s="316"/>
      <c r="T202" s="316"/>
      <c r="U202" s="316"/>
      <c r="V202" s="316"/>
      <c r="W202" s="316"/>
      <c r="X202" s="316"/>
      <c r="Y202" s="317">
        <v>137.48400000000001</v>
      </c>
      <c r="Z202" s="318"/>
      <c r="AA202" s="318"/>
      <c r="AB202" s="319"/>
      <c r="AC202" s="321" t="s">
        <v>500</v>
      </c>
      <c r="AD202" s="321"/>
      <c r="AE202" s="321"/>
      <c r="AF202" s="321"/>
      <c r="AG202" s="321"/>
      <c r="AH202" s="322">
        <v>1</v>
      </c>
      <c r="AI202" s="323"/>
      <c r="AJ202" s="323"/>
      <c r="AK202" s="323"/>
      <c r="AL202" s="324">
        <v>98.91</v>
      </c>
      <c r="AM202" s="325"/>
      <c r="AN202" s="325"/>
      <c r="AO202" s="326"/>
      <c r="AP202" s="320"/>
      <c r="AQ202" s="320"/>
      <c r="AR202" s="320"/>
      <c r="AS202" s="320"/>
      <c r="AT202" s="320"/>
      <c r="AU202" s="320"/>
      <c r="AV202" s="320"/>
      <c r="AW202" s="320"/>
      <c r="AX202" s="320"/>
    </row>
    <row r="203" spans="1:50" ht="38.25" customHeight="1" x14ac:dyDescent="0.15">
      <c r="A203" s="1059">
        <v>2</v>
      </c>
      <c r="B203" s="1059">
        <v>1</v>
      </c>
      <c r="C203" s="425" t="s">
        <v>683</v>
      </c>
      <c r="D203" s="417"/>
      <c r="E203" s="417"/>
      <c r="F203" s="417"/>
      <c r="G203" s="417"/>
      <c r="H203" s="417"/>
      <c r="I203" s="417"/>
      <c r="J203" s="418">
        <v>6050001023428</v>
      </c>
      <c r="K203" s="419"/>
      <c r="L203" s="419"/>
      <c r="M203" s="419"/>
      <c r="N203" s="419"/>
      <c r="O203" s="419"/>
      <c r="P203" s="315" t="s">
        <v>685</v>
      </c>
      <c r="Q203" s="316"/>
      <c r="R203" s="316"/>
      <c r="S203" s="316"/>
      <c r="T203" s="316"/>
      <c r="U203" s="316"/>
      <c r="V203" s="316"/>
      <c r="W203" s="316"/>
      <c r="X203" s="316"/>
      <c r="Y203" s="317">
        <v>62.856000000000002</v>
      </c>
      <c r="Z203" s="318"/>
      <c r="AA203" s="318"/>
      <c r="AB203" s="319"/>
      <c r="AC203" s="321" t="s">
        <v>507</v>
      </c>
      <c r="AD203" s="321"/>
      <c r="AE203" s="321"/>
      <c r="AF203" s="321"/>
      <c r="AG203" s="321"/>
      <c r="AH203" s="322">
        <v>2</v>
      </c>
      <c r="AI203" s="323"/>
      <c r="AJ203" s="323"/>
      <c r="AK203" s="323"/>
      <c r="AL203" s="324">
        <v>99.96</v>
      </c>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5" t="s">
        <v>684</v>
      </c>
      <c r="D204" s="417"/>
      <c r="E204" s="417"/>
      <c r="F204" s="417"/>
      <c r="G204" s="417"/>
      <c r="H204" s="417"/>
      <c r="I204" s="417"/>
      <c r="J204" s="418">
        <v>6050001023428</v>
      </c>
      <c r="K204" s="419"/>
      <c r="L204" s="419"/>
      <c r="M204" s="419"/>
      <c r="N204" s="419"/>
      <c r="O204" s="419"/>
      <c r="P204" s="315" t="s">
        <v>686</v>
      </c>
      <c r="Q204" s="316"/>
      <c r="R204" s="316"/>
      <c r="S204" s="316"/>
      <c r="T204" s="316"/>
      <c r="U204" s="316"/>
      <c r="V204" s="316"/>
      <c r="W204" s="316"/>
      <c r="X204" s="316"/>
      <c r="Y204" s="317">
        <v>54.863999999999997</v>
      </c>
      <c r="Z204" s="318"/>
      <c r="AA204" s="318"/>
      <c r="AB204" s="319"/>
      <c r="AC204" s="321" t="s">
        <v>507</v>
      </c>
      <c r="AD204" s="321"/>
      <c r="AE204" s="321"/>
      <c r="AF204" s="321"/>
      <c r="AG204" s="321"/>
      <c r="AH204" s="322">
        <v>2</v>
      </c>
      <c r="AI204" s="323"/>
      <c r="AJ204" s="323"/>
      <c r="AK204" s="323"/>
      <c r="AL204" s="324">
        <v>99.7</v>
      </c>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5" t="s">
        <v>684</v>
      </c>
      <c r="D205" s="417"/>
      <c r="E205" s="417"/>
      <c r="F205" s="417"/>
      <c r="G205" s="417"/>
      <c r="H205" s="417"/>
      <c r="I205" s="417"/>
      <c r="J205" s="418">
        <v>6050001023428</v>
      </c>
      <c r="K205" s="419"/>
      <c r="L205" s="419"/>
      <c r="M205" s="419"/>
      <c r="N205" s="419"/>
      <c r="O205" s="419"/>
      <c r="P205" s="315" t="s">
        <v>687</v>
      </c>
      <c r="Q205" s="316"/>
      <c r="R205" s="316"/>
      <c r="S205" s="316"/>
      <c r="T205" s="316"/>
      <c r="U205" s="316"/>
      <c r="V205" s="316"/>
      <c r="W205" s="316"/>
      <c r="X205" s="316"/>
      <c r="Y205" s="317">
        <v>40.392000000000003</v>
      </c>
      <c r="Z205" s="318"/>
      <c r="AA205" s="318"/>
      <c r="AB205" s="319"/>
      <c r="AC205" s="321" t="s">
        <v>500</v>
      </c>
      <c r="AD205" s="321"/>
      <c r="AE205" s="321"/>
      <c r="AF205" s="321"/>
      <c r="AG205" s="321"/>
      <c r="AH205" s="322">
        <v>2</v>
      </c>
      <c r="AI205" s="323"/>
      <c r="AJ205" s="323"/>
      <c r="AK205" s="323"/>
      <c r="AL205" s="324">
        <v>99.24</v>
      </c>
      <c r="AM205" s="325"/>
      <c r="AN205" s="325"/>
      <c r="AO205" s="326"/>
      <c r="AP205" s="320"/>
      <c r="AQ205" s="320"/>
      <c r="AR205" s="320"/>
      <c r="AS205" s="320"/>
      <c r="AT205" s="320"/>
      <c r="AU205" s="320"/>
      <c r="AV205" s="320"/>
      <c r="AW205" s="320"/>
      <c r="AX205" s="320"/>
    </row>
    <row r="206" spans="1:50" ht="38.25" customHeight="1" x14ac:dyDescent="0.15">
      <c r="A206" s="1059">
        <v>5</v>
      </c>
      <c r="B206" s="1059">
        <v>1</v>
      </c>
      <c r="C206" s="425" t="s">
        <v>684</v>
      </c>
      <c r="D206" s="417"/>
      <c r="E206" s="417"/>
      <c r="F206" s="417"/>
      <c r="G206" s="417"/>
      <c r="H206" s="417"/>
      <c r="I206" s="417"/>
      <c r="J206" s="418">
        <v>6050001023428</v>
      </c>
      <c r="K206" s="419"/>
      <c r="L206" s="419"/>
      <c r="M206" s="419"/>
      <c r="N206" s="419"/>
      <c r="O206" s="419"/>
      <c r="P206" s="315" t="s">
        <v>688</v>
      </c>
      <c r="Q206" s="316"/>
      <c r="R206" s="316"/>
      <c r="S206" s="316"/>
      <c r="T206" s="316"/>
      <c r="U206" s="316"/>
      <c r="V206" s="316"/>
      <c r="W206" s="316"/>
      <c r="X206" s="316"/>
      <c r="Y206" s="317">
        <v>4.8600000000000003</v>
      </c>
      <c r="Z206" s="318"/>
      <c r="AA206" s="318"/>
      <c r="AB206" s="319"/>
      <c r="AC206" s="321" t="s">
        <v>500</v>
      </c>
      <c r="AD206" s="321"/>
      <c r="AE206" s="321"/>
      <c r="AF206" s="321"/>
      <c r="AG206" s="321"/>
      <c r="AH206" s="322">
        <v>1</v>
      </c>
      <c r="AI206" s="323"/>
      <c r="AJ206" s="323"/>
      <c r="AK206" s="323"/>
      <c r="AL206" s="324">
        <v>97.83</v>
      </c>
      <c r="AM206" s="325"/>
      <c r="AN206" s="325"/>
      <c r="AO206" s="326"/>
      <c r="AP206" s="320"/>
      <c r="AQ206" s="320"/>
      <c r="AR206" s="320"/>
      <c r="AS206" s="320"/>
      <c r="AT206" s="320"/>
      <c r="AU206" s="320"/>
      <c r="AV206" s="320"/>
      <c r="AW206" s="320"/>
      <c r="AX206" s="320"/>
    </row>
    <row r="207" spans="1:50" ht="33" customHeight="1" x14ac:dyDescent="0.15">
      <c r="A207" s="1059">
        <v>6</v>
      </c>
      <c r="B207" s="1059">
        <v>1</v>
      </c>
      <c r="C207" s="425" t="s">
        <v>683</v>
      </c>
      <c r="D207" s="417"/>
      <c r="E207" s="417"/>
      <c r="F207" s="417"/>
      <c r="G207" s="417"/>
      <c r="H207" s="417"/>
      <c r="I207" s="417"/>
      <c r="J207" s="418">
        <v>6050001023428</v>
      </c>
      <c r="K207" s="419"/>
      <c r="L207" s="419"/>
      <c r="M207" s="419"/>
      <c r="N207" s="419"/>
      <c r="O207" s="419"/>
      <c r="P207" s="315" t="s">
        <v>689</v>
      </c>
      <c r="Q207" s="316"/>
      <c r="R207" s="316"/>
      <c r="S207" s="316"/>
      <c r="T207" s="316"/>
      <c r="U207" s="316"/>
      <c r="V207" s="316"/>
      <c r="W207" s="316"/>
      <c r="X207" s="316"/>
      <c r="Y207" s="317">
        <v>3.0024000000000002</v>
      </c>
      <c r="Z207" s="318"/>
      <c r="AA207" s="318"/>
      <c r="AB207" s="319"/>
      <c r="AC207" s="321" t="s">
        <v>500</v>
      </c>
      <c r="AD207" s="321"/>
      <c r="AE207" s="321"/>
      <c r="AF207" s="321"/>
      <c r="AG207" s="321"/>
      <c r="AH207" s="322">
        <v>1</v>
      </c>
      <c r="AI207" s="323"/>
      <c r="AJ207" s="323"/>
      <c r="AK207" s="323"/>
      <c r="AL207" s="324">
        <v>97.32</v>
      </c>
      <c r="AM207" s="325"/>
      <c r="AN207" s="325"/>
      <c r="AO207" s="326"/>
      <c r="AP207" s="320"/>
      <c r="AQ207" s="320"/>
      <c r="AR207" s="320"/>
      <c r="AS207" s="320"/>
      <c r="AT207" s="320"/>
      <c r="AU207" s="320"/>
      <c r="AV207" s="320"/>
      <c r="AW207" s="320"/>
      <c r="AX207" s="320"/>
    </row>
    <row r="208" spans="1:50" ht="33" customHeight="1" x14ac:dyDescent="0.15">
      <c r="A208" s="1059">
        <v>7</v>
      </c>
      <c r="B208" s="1059">
        <v>1</v>
      </c>
      <c r="C208" s="425" t="s">
        <v>690</v>
      </c>
      <c r="D208" s="417"/>
      <c r="E208" s="417"/>
      <c r="F208" s="417"/>
      <c r="G208" s="417"/>
      <c r="H208" s="417"/>
      <c r="I208" s="417"/>
      <c r="J208" s="418">
        <v>5050001023271</v>
      </c>
      <c r="K208" s="419"/>
      <c r="L208" s="419"/>
      <c r="M208" s="419"/>
      <c r="N208" s="419"/>
      <c r="O208" s="419"/>
      <c r="P208" s="315" t="s">
        <v>692</v>
      </c>
      <c r="Q208" s="316"/>
      <c r="R208" s="316"/>
      <c r="S208" s="316"/>
      <c r="T208" s="316"/>
      <c r="U208" s="316"/>
      <c r="V208" s="316"/>
      <c r="W208" s="316"/>
      <c r="X208" s="316"/>
      <c r="Y208" s="317">
        <v>10.692</v>
      </c>
      <c r="Z208" s="318"/>
      <c r="AA208" s="318"/>
      <c r="AB208" s="319"/>
      <c r="AC208" s="321" t="s">
        <v>500</v>
      </c>
      <c r="AD208" s="321"/>
      <c r="AE208" s="321"/>
      <c r="AF208" s="321"/>
      <c r="AG208" s="321"/>
      <c r="AH208" s="322">
        <v>2</v>
      </c>
      <c r="AI208" s="323"/>
      <c r="AJ208" s="323"/>
      <c r="AK208" s="323"/>
      <c r="AL208" s="324">
        <v>83.89</v>
      </c>
      <c r="AM208" s="325"/>
      <c r="AN208" s="325"/>
      <c r="AO208" s="326"/>
      <c r="AP208" s="320"/>
      <c r="AQ208" s="320"/>
      <c r="AR208" s="320"/>
      <c r="AS208" s="320"/>
      <c r="AT208" s="320"/>
      <c r="AU208" s="320"/>
      <c r="AV208" s="320"/>
      <c r="AW208" s="320"/>
      <c r="AX208" s="320"/>
    </row>
    <row r="209" spans="1:50" ht="33" customHeight="1" x14ac:dyDescent="0.15">
      <c r="A209" s="1059">
        <v>8</v>
      </c>
      <c r="B209" s="1059">
        <v>1</v>
      </c>
      <c r="C209" s="425" t="s">
        <v>691</v>
      </c>
      <c r="D209" s="417"/>
      <c r="E209" s="417"/>
      <c r="F209" s="417"/>
      <c r="G209" s="417"/>
      <c r="H209" s="417"/>
      <c r="I209" s="417"/>
      <c r="J209" s="418">
        <v>5050001023271</v>
      </c>
      <c r="K209" s="419"/>
      <c r="L209" s="419"/>
      <c r="M209" s="419"/>
      <c r="N209" s="419"/>
      <c r="O209" s="419"/>
      <c r="P209" s="315" t="s">
        <v>693</v>
      </c>
      <c r="Q209" s="316"/>
      <c r="R209" s="316"/>
      <c r="S209" s="316"/>
      <c r="T209" s="316"/>
      <c r="U209" s="316"/>
      <c r="V209" s="316"/>
      <c r="W209" s="316"/>
      <c r="X209" s="316"/>
      <c r="Y209" s="317">
        <v>10.692</v>
      </c>
      <c r="Z209" s="318"/>
      <c r="AA209" s="318"/>
      <c r="AB209" s="319"/>
      <c r="AC209" s="321" t="s">
        <v>500</v>
      </c>
      <c r="AD209" s="321"/>
      <c r="AE209" s="321"/>
      <c r="AF209" s="321"/>
      <c r="AG209" s="321"/>
      <c r="AH209" s="322">
        <v>1</v>
      </c>
      <c r="AI209" s="323"/>
      <c r="AJ209" s="323"/>
      <c r="AK209" s="323"/>
      <c r="AL209" s="324">
        <v>82.5</v>
      </c>
      <c r="AM209" s="325"/>
      <c r="AN209" s="325"/>
      <c r="AO209" s="326"/>
      <c r="AP209" s="320"/>
      <c r="AQ209" s="320"/>
      <c r="AR209" s="320"/>
      <c r="AS209" s="320"/>
      <c r="AT209" s="320"/>
      <c r="AU209" s="320"/>
      <c r="AV209" s="320"/>
      <c r="AW209" s="320"/>
      <c r="AX209" s="320"/>
    </row>
    <row r="210" spans="1:50" ht="30.75" customHeight="1" x14ac:dyDescent="0.15">
      <c r="A210" s="1059">
        <v>9</v>
      </c>
      <c r="B210" s="1059">
        <v>1</v>
      </c>
      <c r="C210" s="425" t="s">
        <v>690</v>
      </c>
      <c r="D210" s="417"/>
      <c r="E210" s="417"/>
      <c r="F210" s="417"/>
      <c r="G210" s="417"/>
      <c r="H210" s="417"/>
      <c r="I210" s="417"/>
      <c r="J210" s="418">
        <v>5050001023271</v>
      </c>
      <c r="K210" s="419"/>
      <c r="L210" s="419"/>
      <c r="M210" s="419"/>
      <c r="N210" s="419"/>
      <c r="O210" s="419"/>
      <c r="P210" s="315" t="s">
        <v>694</v>
      </c>
      <c r="Q210" s="316"/>
      <c r="R210" s="316"/>
      <c r="S210" s="316"/>
      <c r="T210" s="316"/>
      <c r="U210" s="316"/>
      <c r="V210" s="316"/>
      <c r="W210" s="316"/>
      <c r="X210" s="316"/>
      <c r="Y210" s="317">
        <v>1.8360000000000001</v>
      </c>
      <c r="Z210" s="318"/>
      <c r="AA210" s="318"/>
      <c r="AB210" s="319"/>
      <c r="AC210" s="321" t="s">
        <v>506</v>
      </c>
      <c r="AD210" s="321"/>
      <c r="AE210" s="321"/>
      <c r="AF210" s="321"/>
      <c r="AG210" s="321"/>
      <c r="AH210" s="322" t="s">
        <v>661</v>
      </c>
      <c r="AI210" s="323"/>
      <c r="AJ210" s="323"/>
      <c r="AK210" s="323"/>
      <c r="AL210" s="324">
        <v>99.08</v>
      </c>
      <c r="AM210" s="325"/>
      <c r="AN210" s="325"/>
      <c r="AO210" s="326"/>
      <c r="AP210" s="320"/>
      <c r="AQ210" s="320"/>
      <c r="AR210" s="320"/>
      <c r="AS210" s="320"/>
      <c r="AT210" s="320"/>
      <c r="AU210" s="320"/>
      <c r="AV210" s="320"/>
      <c r="AW210" s="320"/>
      <c r="AX210" s="320"/>
    </row>
    <row r="211" spans="1:50" ht="36.75" customHeight="1" x14ac:dyDescent="0.15">
      <c r="A211" s="1059">
        <v>10</v>
      </c>
      <c r="B211" s="1059">
        <v>1</v>
      </c>
      <c r="C211" s="425" t="s">
        <v>695</v>
      </c>
      <c r="D211" s="417"/>
      <c r="E211" s="417"/>
      <c r="F211" s="417"/>
      <c r="G211" s="417"/>
      <c r="H211" s="417"/>
      <c r="I211" s="417"/>
      <c r="J211" s="418">
        <v>1050001004639</v>
      </c>
      <c r="K211" s="419"/>
      <c r="L211" s="419"/>
      <c r="M211" s="419"/>
      <c r="N211" s="419"/>
      <c r="O211" s="419"/>
      <c r="P211" s="315" t="s">
        <v>696</v>
      </c>
      <c r="Q211" s="316"/>
      <c r="R211" s="316"/>
      <c r="S211" s="316"/>
      <c r="T211" s="316"/>
      <c r="U211" s="316"/>
      <c r="V211" s="316"/>
      <c r="W211" s="316"/>
      <c r="X211" s="316"/>
      <c r="Y211" s="317">
        <v>9.3635999999999999</v>
      </c>
      <c r="Z211" s="318"/>
      <c r="AA211" s="318"/>
      <c r="AB211" s="319"/>
      <c r="AC211" s="321" t="s">
        <v>500</v>
      </c>
      <c r="AD211" s="321"/>
      <c r="AE211" s="321"/>
      <c r="AF211" s="321"/>
      <c r="AG211" s="321"/>
      <c r="AH211" s="322">
        <v>1</v>
      </c>
      <c r="AI211" s="323"/>
      <c r="AJ211" s="323"/>
      <c r="AK211" s="323"/>
      <c r="AL211" s="324">
        <v>99.99</v>
      </c>
      <c r="AM211" s="325"/>
      <c r="AN211" s="325"/>
      <c r="AO211" s="326"/>
      <c r="AP211" s="320"/>
      <c r="AQ211" s="320"/>
      <c r="AR211" s="320"/>
      <c r="AS211" s="320"/>
      <c r="AT211" s="320"/>
      <c r="AU211" s="320"/>
      <c r="AV211" s="320"/>
      <c r="AW211" s="320"/>
      <c r="AX211" s="320"/>
    </row>
    <row r="212" spans="1:50" ht="48.75" customHeight="1" x14ac:dyDescent="0.15">
      <c r="A212" s="1059">
        <v>11</v>
      </c>
      <c r="B212" s="1059">
        <v>1</v>
      </c>
      <c r="C212" s="425" t="s">
        <v>695</v>
      </c>
      <c r="D212" s="417"/>
      <c r="E212" s="417"/>
      <c r="F212" s="417"/>
      <c r="G212" s="417"/>
      <c r="H212" s="417"/>
      <c r="I212" s="417"/>
      <c r="J212" s="418">
        <v>1050001004639</v>
      </c>
      <c r="K212" s="419"/>
      <c r="L212" s="419"/>
      <c r="M212" s="419"/>
      <c r="N212" s="419"/>
      <c r="O212" s="419"/>
      <c r="P212" s="315" t="s">
        <v>698</v>
      </c>
      <c r="Q212" s="316"/>
      <c r="R212" s="316"/>
      <c r="S212" s="316"/>
      <c r="T212" s="316"/>
      <c r="U212" s="316"/>
      <c r="V212" s="316"/>
      <c r="W212" s="316"/>
      <c r="X212" s="316"/>
      <c r="Y212" s="317">
        <v>5.2812000000000001</v>
      </c>
      <c r="Z212" s="318"/>
      <c r="AA212" s="318"/>
      <c r="AB212" s="319"/>
      <c r="AC212" s="321" t="s">
        <v>500</v>
      </c>
      <c r="AD212" s="321"/>
      <c r="AE212" s="321"/>
      <c r="AF212" s="321"/>
      <c r="AG212" s="321"/>
      <c r="AH212" s="322">
        <v>1</v>
      </c>
      <c r="AI212" s="323"/>
      <c r="AJ212" s="323"/>
      <c r="AK212" s="323"/>
      <c r="AL212" s="324">
        <v>99.8</v>
      </c>
      <c r="AM212" s="325"/>
      <c r="AN212" s="325"/>
      <c r="AO212" s="326"/>
      <c r="AP212" s="320"/>
      <c r="AQ212" s="320"/>
      <c r="AR212" s="320"/>
      <c r="AS212" s="320"/>
      <c r="AT212" s="320"/>
      <c r="AU212" s="320"/>
      <c r="AV212" s="320"/>
      <c r="AW212" s="320"/>
      <c r="AX212" s="320"/>
    </row>
    <row r="213" spans="1:50" ht="48.75" customHeight="1" x14ac:dyDescent="0.15">
      <c r="A213" s="1059">
        <v>12</v>
      </c>
      <c r="B213" s="1059">
        <v>1</v>
      </c>
      <c r="C213" s="425" t="s">
        <v>695</v>
      </c>
      <c r="D213" s="417"/>
      <c r="E213" s="417"/>
      <c r="F213" s="417"/>
      <c r="G213" s="417"/>
      <c r="H213" s="417"/>
      <c r="I213" s="417"/>
      <c r="J213" s="418">
        <v>1050001004639</v>
      </c>
      <c r="K213" s="419"/>
      <c r="L213" s="419"/>
      <c r="M213" s="419"/>
      <c r="N213" s="419"/>
      <c r="O213" s="419"/>
      <c r="P213" s="315" t="s">
        <v>697</v>
      </c>
      <c r="Q213" s="316"/>
      <c r="R213" s="316"/>
      <c r="S213" s="316"/>
      <c r="T213" s="316"/>
      <c r="U213" s="316"/>
      <c r="V213" s="316"/>
      <c r="W213" s="316"/>
      <c r="X213" s="316"/>
      <c r="Y213" s="317">
        <v>3.3912</v>
      </c>
      <c r="Z213" s="318"/>
      <c r="AA213" s="318"/>
      <c r="AB213" s="319"/>
      <c r="AC213" s="321" t="s">
        <v>500</v>
      </c>
      <c r="AD213" s="321"/>
      <c r="AE213" s="321"/>
      <c r="AF213" s="321"/>
      <c r="AG213" s="321"/>
      <c r="AH213" s="322">
        <v>1</v>
      </c>
      <c r="AI213" s="323"/>
      <c r="AJ213" s="323"/>
      <c r="AK213" s="323"/>
      <c r="AL213" s="324">
        <v>99.69</v>
      </c>
      <c r="AM213" s="325"/>
      <c r="AN213" s="325"/>
      <c r="AO213" s="326"/>
      <c r="AP213" s="320"/>
      <c r="AQ213" s="320"/>
      <c r="AR213" s="320"/>
      <c r="AS213" s="320"/>
      <c r="AT213" s="320"/>
      <c r="AU213" s="320"/>
      <c r="AV213" s="320"/>
      <c r="AW213" s="320"/>
      <c r="AX213" s="320"/>
    </row>
    <row r="214" spans="1:50" ht="44.25" customHeight="1" x14ac:dyDescent="0.15">
      <c r="A214" s="1059">
        <v>13</v>
      </c>
      <c r="B214" s="1059">
        <v>1</v>
      </c>
      <c r="C214" s="425" t="s">
        <v>699</v>
      </c>
      <c r="D214" s="417"/>
      <c r="E214" s="417"/>
      <c r="F214" s="417"/>
      <c r="G214" s="417"/>
      <c r="H214" s="417"/>
      <c r="I214" s="417"/>
      <c r="J214" s="418">
        <v>6010801006420</v>
      </c>
      <c r="K214" s="419"/>
      <c r="L214" s="419"/>
      <c r="M214" s="419"/>
      <c r="N214" s="419"/>
      <c r="O214" s="419"/>
      <c r="P214" s="315" t="s">
        <v>704</v>
      </c>
      <c r="Q214" s="316"/>
      <c r="R214" s="316"/>
      <c r="S214" s="316"/>
      <c r="T214" s="316"/>
      <c r="U214" s="316"/>
      <c r="V214" s="316"/>
      <c r="W214" s="316"/>
      <c r="X214" s="316"/>
      <c r="Y214" s="317">
        <v>6.8558399999999997</v>
      </c>
      <c r="Z214" s="318"/>
      <c r="AA214" s="318"/>
      <c r="AB214" s="319"/>
      <c r="AC214" s="321" t="s">
        <v>500</v>
      </c>
      <c r="AD214" s="321"/>
      <c r="AE214" s="321"/>
      <c r="AF214" s="321"/>
      <c r="AG214" s="321"/>
      <c r="AH214" s="322">
        <v>1</v>
      </c>
      <c r="AI214" s="323"/>
      <c r="AJ214" s="323"/>
      <c r="AK214" s="323"/>
      <c r="AL214" s="324">
        <v>99.97</v>
      </c>
      <c r="AM214" s="325"/>
      <c r="AN214" s="325"/>
      <c r="AO214" s="326"/>
      <c r="AP214" s="320"/>
      <c r="AQ214" s="320"/>
      <c r="AR214" s="320"/>
      <c r="AS214" s="320"/>
      <c r="AT214" s="320"/>
      <c r="AU214" s="320"/>
      <c r="AV214" s="320"/>
      <c r="AW214" s="320"/>
      <c r="AX214" s="320"/>
    </row>
    <row r="215" spans="1:50" ht="38.25" customHeight="1" x14ac:dyDescent="0.15">
      <c r="A215" s="1059">
        <v>14</v>
      </c>
      <c r="B215" s="1059">
        <v>1</v>
      </c>
      <c r="C215" s="425" t="s">
        <v>700</v>
      </c>
      <c r="D215" s="417"/>
      <c r="E215" s="417"/>
      <c r="F215" s="417"/>
      <c r="G215" s="417"/>
      <c r="H215" s="417"/>
      <c r="I215" s="417"/>
      <c r="J215" s="418">
        <v>5050001005162</v>
      </c>
      <c r="K215" s="419"/>
      <c r="L215" s="419"/>
      <c r="M215" s="419"/>
      <c r="N215" s="419"/>
      <c r="O215" s="419"/>
      <c r="P215" s="315" t="s">
        <v>705</v>
      </c>
      <c r="Q215" s="316"/>
      <c r="R215" s="316"/>
      <c r="S215" s="316"/>
      <c r="T215" s="316"/>
      <c r="U215" s="316"/>
      <c r="V215" s="316"/>
      <c r="W215" s="316"/>
      <c r="X215" s="316"/>
      <c r="Y215" s="317">
        <v>3.4451999999999998</v>
      </c>
      <c r="Z215" s="318"/>
      <c r="AA215" s="318"/>
      <c r="AB215" s="319"/>
      <c r="AC215" s="321" t="s">
        <v>500</v>
      </c>
      <c r="AD215" s="321"/>
      <c r="AE215" s="321"/>
      <c r="AF215" s="321"/>
      <c r="AG215" s="321"/>
      <c r="AH215" s="322">
        <v>2</v>
      </c>
      <c r="AI215" s="323"/>
      <c r="AJ215" s="323"/>
      <c r="AK215" s="323"/>
      <c r="AL215" s="324">
        <v>96.67</v>
      </c>
      <c r="AM215" s="325"/>
      <c r="AN215" s="325"/>
      <c r="AO215" s="326"/>
      <c r="AP215" s="320"/>
      <c r="AQ215" s="320"/>
      <c r="AR215" s="320"/>
      <c r="AS215" s="320"/>
      <c r="AT215" s="320"/>
      <c r="AU215" s="320"/>
      <c r="AV215" s="320"/>
      <c r="AW215" s="320"/>
      <c r="AX215" s="320"/>
    </row>
    <row r="216" spans="1:50" ht="51" customHeight="1" x14ac:dyDescent="0.15">
      <c r="A216" s="1059">
        <v>15</v>
      </c>
      <c r="B216" s="1059">
        <v>1</v>
      </c>
      <c r="C216" s="425" t="s">
        <v>701</v>
      </c>
      <c r="D216" s="417"/>
      <c r="E216" s="417"/>
      <c r="F216" s="417"/>
      <c r="G216" s="417"/>
      <c r="H216" s="417"/>
      <c r="I216" s="417"/>
      <c r="J216" s="418">
        <v>6010401037774</v>
      </c>
      <c r="K216" s="419"/>
      <c r="L216" s="419"/>
      <c r="M216" s="419"/>
      <c r="N216" s="419"/>
      <c r="O216" s="419"/>
      <c r="P216" s="315" t="s">
        <v>706</v>
      </c>
      <c r="Q216" s="316"/>
      <c r="R216" s="316"/>
      <c r="S216" s="316"/>
      <c r="T216" s="316"/>
      <c r="U216" s="316"/>
      <c r="V216" s="316"/>
      <c r="W216" s="316"/>
      <c r="X216" s="316"/>
      <c r="Y216" s="317">
        <v>3.2724000000000002</v>
      </c>
      <c r="Z216" s="318"/>
      <c r="AA216" s="318"/>
      <c r="AB216" s="319"/>
      <c r="AC216" s="321" t="s">
        <v>500</v>
      </c>
      <c r="AD216" s="321"/>
      <c r="AE216" s="321"/>
      <c r="AF216" s="321"/>
      <c r="AG216" s="321"/>
      <c r="AH216" s="322">
        <v>1</v>
      </c>
      <c r="AI216" s="323"/>
      <c r="AJ216" s="323"/>
      <c r="AK216" s="323"/>
      <c r="AL216" s="324">
        <v>99.35</v>
      </c>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5" t="s">
        <v>702</v>
      </c>
      <c r="D217" s="417"/>
      <c r="E217" s="417"/>
      <c r="F217" s="417"/>
      <c r="G217" s="417"/>
      <c r="H217" s="417"/>
      <c r="I217" s="417"/>
      <c r="J217" s="418">
        <v>4120901007846</v>
      </c>
      <c r="K217" s="419"/>
      <c r="L217" s="419"/>
      <c r="M217" s="419"/>
      <c r="N217" s="419"/>
      <c r="O217" s="419"/>
      <c r="P217" s="315" t="s">
        <v>707</v>
      </c>
      <c r="Q217" s="316"/>
      <c r="R217" s="316"/>
      <c r="S217" s="316"/>
      <c r="T217" s="316"/>
      <c r="U217" s="316"/>
      <c r="V217" s="316"/>
      <c r="W217" s="316"/>
      <c r="X217" s="316"/>
      <c r="Y217" s="317">
        <v>2.3592599999999999</v>
      </c>
      <c r="Z217" s="318"/>
      <c r="AA217" s="318"/>
      <c r="AB217" s="319"/>
      <c r="AC217" s="321" t="s">
        <v>500</v>
      </c>
      <c r="AD217" s="321"/>
      <c r="AE217" s="321"/>
      <c r="AF217" s="321"/>
      <c r="AG217" s="321"/>
      <c r="AH217" s="322">
        <v>1</v>
      </c>
      <c r="AI217" s="323"/>
      <c r="AJ217" s="323"/>
      <c r="AK217" s="323"/>
      <c r="AL217" s="324">
        <v>99.98</v>
      </c>
      <c r="AM217" s="325"/>
      <c r="AN217" s="325"/>
      <c r="AO217" s="326"/>
      <c r="AP217" s="320"/>
      <c r="AQ217" s="320"/>
      <c r="AR217" s="320"/>
      <c r="AS217" s="320"/>
      <c r="AT217" s="320"/>
      <c r="AU217" s="320"/>
      <c r="AV217" s="320"/>
      <c r="AW217" s="320"/>
      <c r="AX217" s="320"/>
    </row>
    <row r="218" spans="1:50" ht="51.75" customHeight="1" x14ac:dyDescent="0.15">
      <c r="A218" s="1059">
        <v>17</v>
      </c>
      <c r="B218" s="1059">
        <v>1</v>
      </c>
      <c r="C218" s="425" t="s">
        <v>703</v>
      </c>
      <c r="D218" s="417"/>
      <c r="E218" s="417"/>
      <c r="F218" s="417"/>
      <c r="G218" s="417"/>
      <c r="H218" s="417"/>
      <c r="I218" s="417"/>
      <c r="J218" s="418">
        <v>4010101010331</v>
      </c>
      <c r="K218" s="419"/>
      <c r="L218" s="419"/>
      <c r="M218" s="419"/>
      <c r="N218" s="419"/>
      <c r="O218" s="419"/>
      <c r="P218" s="315" t="s">
        <v>708</v>
      </c>
      <c r="Q218" s="316"/>
      <c r="R218" s="316"/>
      <c r="S218" s="316"/>
      <c r="T218" s="316"/>
      <c r="U218" s="316"/>
      <c r="V218" s="316"/>
      <c r="W218" s="316"/>
      <c r="X218" s="316"/>
      <c r="Y218" s="317">
        <v>1.8144</v>
      </c>
      <c r="Z218" s="318"/>
      <c r="AA218" s="318"/>
      <c r="AB218" s="319"/>
      <c r="AC218" s="321" t="s">
        <v>500</v>
      </c>
      <c r="AD218" s="321"/>
      <c r="AE218" s="321"/>
      <c r="AF218" s="321"/>
      <c r="AG218" s="321"/>
      <c r="AH218" s="322">
        <v>4</v>
      </c>
      <c r="AI218" s="323"/>
      <c r="AJ218" s="323"/>
      <c r="AK218" s="323"/>
      <c r="AL218" s="324">
        <v>71.260000000000005</v>
      </c>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5" t="s">
        <v>710</v>
      </c>
      <c r="D219" s="417"/>
      <c r="E219" s="417"/>
      <c r="F219" s="417"/>
      <c r="G219" s="417"/>
      <c r="H219" s="417"/>
      <c r="I219" s="417"/>
      <c r="J219" s="418">
        <v>7050001004609</v>
      </c>
      <c r="K219" s="419"/>
      <c r="L219" s="419"/>
      <c r="M219" s="419"/>
      <c r="N219" s="419"/>
      <c r="O219" s="419"/>
      <c r="P219" s="315" t="s">
        <v>711</v>
      </c>
      <c r="Q219" s="316"/>
      <c r="R219" s="316"/>
      <c r="S219" s="316"/>
      <c r="T219" s="316"/>
      <c r="U219" s="316"/>
      <c r="V219" s="316"/>
      <c r="W219" s="316"/>
      <c r="X219" s="316"/>
      <c r="Y219" s="317">
        <v>1.1015999999999999</v>
      </c>
      <c r="Z219" s="318"/>
      <c r="AA219" s="318"/>
      <c r="AB219" s="319"/>
      <c r="AC219" s="321" t="s">
        <v>506</v>
      </c>
      <c r="AD219" s="321"/>
      <c r="AE219" s="321"/>
      <c r="AF219" s="321"/>
      <c r="AG219" s="321"/>
      <c r="AH219" s="322" t="s">
        <v>709</v>
      </c>
      <c r="AI219" s="323"/>
      <c r="AJ219" s="323"/>
      <c r="AK219" s="323"/>
      <c r="AL219" s="324">
        <v>92.22</v>
      </c>
      <c r="AM219" s="325"/>
      <c r="AN219" s="325"/>
      <c r="AO219" s="326"/>
      <c r="AP219" s="320"/>
      <c r="AQ219" s="320"/>
      <c r="AR219" s="320"/>
      <c r="AS219" s="320"/>
      <c r="AT219" s="320"/>
      <c r="AU219" s="320"/>
      <c r="AV219" s="320"/>
      <c r="AW219" s="320"/>
      <c r="AX219" s="320"/>
    </row>
    <row r="220" spans="1:50" ht="26.25" hidden="1"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424</v>
      </c>
      <c r="K234" s="112"/>
      <c r="L234" s="112"/>
      <c r="M234" s="112"/>
      <c r="N234" s="112"/>
      <c r="O234" s="112"/>
      <c r="P234" s="346" t="s">
        <v>27</v>
      </c>
      <c r="Q234" s="346"/>
      <c r="R234" s="346"/>
      <c r="S234" s="346"/>
      <c r="T234" s="346"/>
      <c r="U234" s="346"/>
      <c r="V234" s="346"/>
      <c r="W234" s="346"/>
      <c r="X234" s="346"/>
      <c r="Y234" s="343" t="s">
        <v>483</v>
      </c>
      <c r="Z234" s="344"/>
      <c r="AA234" s="344"/>
      <c r="AB234" s="344"/>
      <c r="AC234" s="275" t="s">
        <v>466</v>
      </c>
      <c r="AD234" s="275"/>
      <c r="AE234" s="275"/>
      <c r="AF234" s="275"/>
      <c r="AG234" s="275"/>
      <c r="AH234" s="343" t="s">
        <v>388</v>
      </c>
      <c r="AI234" s="345"/>
      <c r="AJ234" s="345"/>
      <c r="AK234" s="345"/>
      <c r="AL234" s="345" t="s">
        <v>21</v>
      </c>
      <c r="AM234" s="345"/>
      <c r="AN234" s="345"/>
      <c r="AO234" s="427"/>
      <c r="AP234" s="428" t="s">
        <v>425</v>
      </c>
      <c r="AQ234" s="428"/>
      <c r="AR234" s="428"/>
      <c r="AS234" s="428"/>
      <c r="AT234" s="428"/>
      <c r="AU234" s="428"/>
      <c r="AV234" s="428"/>
      <c r="AW234" s="428"/>
      <c r="AX234" s="428"/>
    </row>
    <row r="235" spans="1:50" ht="43.5" customHeight="1" x14ac:dyDescent="0.15">
      <c r="A235" s="1059">
        <v>1</v>
      </c>
      <c r="B235" s="1059">
        <v>1</v>
      </c>
      <c r="C235" s="425" t="s">
        <v>712</v>
      </c>
      <c r="D235" s="417"/>
      <c r="E235" s="417"/>
      <c r="F235" s="417"/>
      <c r="G235" s="417"/>
      <c r="H235" s="417"/>
      <c r="I235" s="417"/>
      <c r="J235" s="418">
        <v>7020001082120</v>
      </c>
      <c r="K235" s="419"/>
      <c r="L235" s="419"/>
      <c r="M235" s="419"/>
      <c r="N235" s="419"/>
      <c r="O235" s="419"/>
      <c r="P235" s="315" t="s">
        <v>715</v>
      </c>
      <c r="Q235" s="316"/>
      <c r="R235" s="316"/>
      <c r="S235" s="316"/>
      <c r="T235" s="316"/>
      <c r="U235" s="316"/>
      <c r="V235" s="316"/>
      <c r="W235" s="316"/>
      <c r="X235" s="316"/>
      <c r="Y235" s="317">
        <v>18.143999999999998</v>
      </c>
      <c r="Z235" s="318"/>
      <c r="AA235" s="318"/>
      <c r="AB235" s="319"/>
      <c r="AC235" s="321" t="s">
        <v>507</v>
      </c>
      <c r="AD235" s="321"/>
      <c r="AE235" s="321"/>
      <c r="AF235" s="321"/>
      <c r="AG235" s="321"/>
      <c r="AH235" s="322">
        <v>1</v>
      </c>
      <c r="AI235" s="323"/>
      <c r="AJ235" s="323"/>
      <c r="AK235" s="323"/>
      <c r="AL235" s="324">
        <v>100</v>
      </c>
      <c r="AM235" s="325"/>
      <c r="AN235" s="325"/>
      <c r="AO235" s="326"/>
      <c r="AP235" s="320"/>
      <c r="AQ235" s="320"/>
      <c r="AR235" s="320"/>
      <c r="AS235" s="320"/>
      <c r="AT235" s="320"/>
      <c r="AU235" s="320"/>
      <c r="AV235" s="320"/>
      <c r="AW235" s="320"/>
      <c r="AX235" s="320"/>
    </row>
    <row r="236" spans="1:50" ht="36" customHeight="1" x14ac:dyDescent="0.15">
      <c r="A236" s="1059">
        <v>2</v>
      </c>
      <c r="B236" s="1059">
        <v>1</v>
      </c>
      <c r="C236" s="425" t="s">
        <v>713</v>
      </c>
      <c r="D236" s="417"/>
      <c r="E236" s="417"/>
      <c r="F236" s="417"/>
      <c r="G236" s="417"/>
      <c r="H236" s="417"/>
      <c r="I236" s="417"/>
      <c r="J236" s="418">
        <v>3011001006511</v>
      </c>
      <c r="K236" s="419"/>
      <c r="L236" s="419"/>
      <c r="M236" s="419"/>
      <c r="N236" s="419"/>
      <c r="O236" s="419"/>
      <c r="P236" s="315" t="s">
        <v>716</v>
      </c>
      <c r="Q236" s="316"/>
      <c r="R236" s="316"/>
      <c r="S236" s="316"/>
      <c r="T236" s="316"/>
      <c r="U236" s="316"/>
      <c r="V236" s="316"/>
      <c r="W236" s="316"/>
      <c r="X236" s="316"/>
      <c r="Y236" s="317">
        <v>5.8536000000000001</v>
      </c>
      <c r="Z236" s="318"/>
      <c r="AA236" s="318"/>
      <c r="AB236" s="319"/>
      <c r="AC236" s="321" t="s">
        <v>507</v>
      </c>
      <c r="AD236" s="321"/>
      <c r="AE236" s="321"/>
      <c r="AF236" s="321"/>
      <c r="AG236" s="321"/>
      <c r="AH236" s="322">
        <v>1</v>
      </c>
      <c r="AI236" s="323"/>
      <c r="AJ236" s="323"/>
      <c r="AK236" s="323"/>
      <c r="AL236" s="324">
        <v>100</v>
      </c>
      <c r="AM236" s="325"/>
      <c r="AN236" s="325"/>
      <c r="AO236" s="326"/>
      <c r="AP236" s="320"/>
      <c r="AQ236" s="320"/>
      <c r="AR236" s="320"/>
      <c r="AS236" s="320"/>
      <c r="AT236" s="320"/>
      <c r="AU236" s="320"/>
      <c r="AV236" s="320"/>
      <c r="AW236" s="320"/>
      <c r="AX236" s="320"/>
    </row>
    <row r="237" spans="1:50" ht="48.75" customHeight="1" x14ac:dyDescent="0.15">
      <c r="A237" s="1059">
        <v>3</v>
      </c>
      <c r="B237" s="1059">
        <v>1</v>
      </c>
      <c r="C237" s="425" t="s">
        <v>714</v>
      </c>
      <c r="D237" s="417"/>
      <c r="E237" s="417"/>
      <c r="F237" s="417"/>
      <c r="G237" s="417"/>
      <c r="H237" s="417"/>
      <c r="I237" s="417"/>
      <c r="J237" s="418">
        <v>3011001006511</v>
      </c>
      <c r="K237" s="419"/>
      <c r="L237" s="419"/>
      <c r="M237" s="419"/>
      <c r="N237" s="419"/>
      <c r="O237" s="419"/>
      <c r="P237" s="315" t="s">
        <v>717</v>
      </c>
      <c r="Q237" s="316"/>
      <c r="R237" s="316"/>
      <c r="S237" s="316"/>
      <c r="T237" s="316"/>
      <c r="U237" s="316"/>
      <c r="V237" s="316"/>
      <c r="W237" s="316"/>
      <c r="X237" s="316"/>
      <c r="Y237" s="317">
        <v>4.968</v>
      </c>
      <c r="Z237" s="318"/>
      <c r="AA237" s="318"/>
      <c r="AB237" s="319"/>
      <c r="AC237" s="321" t="s">
        <v>507</v>
      </c>
      <c r="AD237" s="321"/>
      <c r="AE237" s="321"/>
      <c r="AF237" s="321"/>
      <c r="AG237" s="321"/>
      <c r="AH237" s="322">
        <v>1</v>
      </c>
      <c r="AI237" s="323"/>
      <c r="AJ237" s="323"/>
      <c r="AK237" s="323"/>
      <c r="AL237" s="324">
        <v>100</v>
      </c>
      <c r="AM237" s="325"/>
      <c r="AN237" s="325"/>
      <c r="AO237" s="326"/>
      <c r="AP237" s="320"/>
      <c r="AQ237" s="320"/>
      <c r="AR237" s="320"/>
      <c r="AS237" s="320"/>
      <c r="AT237" s="320"/>
      <c r="AU237" s="320"/>
      <c r="AV237" s="320"/>
      <c r="AW237" s="320"/>
      <c r="AX237" s="320"/>
    </row>
    <row r="238" spans="1:50" ht="48" customHeight="1" x14ac:dyDescent="0.15">
      <c r="A238" s="1059">
        <v>4</v>
      </c>
      <c r="B238" s="1059">
        <v>1</v>
      </c>
      <c r="C238" s="425" t="s">
        <v>713</v>
      </c>
      <c r="D238" s="417"/>
      <c r="E238" s="417"/>
      <c r="F238" s="417"/>
      <c r="G238" s="417"/>
      <c r="H238" s="417"/>
      <c r="I238" s="417"/>
      <c r="J238" s="418">
        <v>3011001006511</v>
      </c>
      <c r="K238" s="419"/>
      <c r="L238" s="419"/>
      <c r="M238" s="419"/>
      <c r="N238" s="419"/>
      <c r="O238" s="419"/>
      <c r="P238" s="315" t="s">
        <v>718</v>
      </c>
      <c r="Q238" s="316"/>
      <c r="R238" s="316"/>
      <c r="S238" s="316"/>
      <c r="T238" s="316"/>
      <c r="U238" s="316"/>
      <c r="V238" s="316"/>
      <c r="W238" s="316"/>
      <c r="X238" s="316"/>
      <c r="Y238" s="317">
        <v>4.0867199999999997</v>
      </c>
      <c r="Z238" s="318"/>
      <c r="AA238" s="318"/>
      <c r="AB238" s="319"/>
      <c r="AC238" s="321" t="s">
        <v>507</v>
      </c>
      <c r="AD238" s="321"/>
      <c r="AE238" s="321"/>
      <c r="AF238" s="321"/>
      <c r="AG238" s="321"/>
      <c r="AH238" s="322">
        <v>1</v>
      </c>
      <c r="AI238" s="323"/>
      <c r="AJ238" s="323"/>
      <c r="AK238" s="323"/>
      <c r="AL238" s="324">
        <v>100</v>
      </c>
      <c r="AM238" s="325"/>
      <c r="AN238" s="325"/>
      <c r="AO238" s="326"/>
      <c r="AP238" s="320"/>
      <c r="AQ238" s="320"/>
      <c r="AR238" s="320"/>
      <c r="AS238" s="320"/>
      <c r="AT238" s="320"/>
      <c r="AU238" s="320"/>
      <c r="AV238" s="320"/>
      <c r="AW238" s="320"/>
      <c r="AX238" s="320"/>
    </row>
    <row r="239" spans="1:50" ht="34.5" customHeight="1" x14ac:dyDescent="0.15">
      <c r="A239" s="1059">
        <v>5</v>
      </c>
      <c r="B239" s="1059">
        <v>1</v>
      </c>
      <c r="C239" s="425" t="s">
        <v>714</v>
      </c>
      <c r="D239" s="417"/>
      <c r="E239" s="417"/>
      <c r="F239" s="417"/>
      <c r="G239" s="417"/>
      <c r="H239" s="417"/>
      <c r="I239" s="417"/>
      <c r="J239" s="418">
        <v>3011001006511</v>
      </c>
      <c r="K239" s="419"/>
      <c r="L239" s="419"/>
      <c r="M239" s="419"/>
      <c r="N239" s="419"/>
      <c r="O239" s="419"/>
      <c r="P239" s="315" t="s">
        <v>719</v>
      </c>
      <c r="Q239" s="316"/>
      <c r="R239" s="316"/>
      <c r="S239" s="316"/>
      <c r="T239" s="316"/>
      <c r="U239" s="316"/>
      <c r="V239" s="316"/>
      <c r="W239" s="316"/>
      <c r="X239" s="316"/>
      <c r="Y239" s="317">
        <v>0.51800000000000002</v>
      </c>
      <c r="Z239" s="318"/>
      <c r="AA239" s="318"/>
      <c r="AB239" s="319"/>
      <c r="AC239" s="321" t="s">
        <v>506</v>
      </c>
      <c r="AD239" s="321"/>
      <c r="AE239" s="321"/>
      <c r="AF239" s="321"/>
      <c r="AG239" s="321"/>
      <c r="AH239" s="322">
        <v>1</v>
      </c>
      <c r="AI239" s="323"/>
      <c r="AJ239" s="323"/>
      <c r="AK239" s="323"/>
      <c r="AL239" s="324">
        <v>100</v>
      </c>
      <c r="AM239" s="325"/>
      <c r="AN239" s="325"/>
      <c r="AO239" s="326"/>
      <c r="AP239" s="320"/>
      <c r="AQ239" s="320"/>
      <c r="AR239" s="320"/>
      <c r="AS239" s="320"/>
      <c r="AT239" s="320"/>
      <c r="AU239" s="320"/>
      <c r="AV239" s="320"/>
      <c r="AW239" s="320"/>
      <c r="AX239" s="320"/>
    </row>
    <row r="240" spans="1:50" ht="36.75" customHeight="1" x14ac:dyDescent="0.15">
      <c r="A240" s="1059">
        <v>6</v>
      </c>
      <c r="B240" s="1059">
        <v>1</v>
      </c>
      <c r="C240" s="425" t="s">
        <v>713</v>
      </c>
      <c r="D240" s="417"/>
      <c r="E240" s="417"/>
      <c r="F240" s="417"/>
      <c r="G240" s="417"/>
      <c r="H240" s="417"/>
      <c r="I240" s="417"/>
      <c r="J240" s="418">
        <v>3011001006511</v>
      </c>
      <c r="K240" s="419"/>
      <c r="L240" s="419"/>
      <c r="M240" s="419"/>
      <c r="N240" s="419"/>
      <c r="O240" s="419"/>
      <c r="P240" s="315" t="s">
        <v>720</v>
      </c>
      <c r="Q240" s="316"/>
      <c r="R240" s="316"/>
      <c r="S240" s="316"/>
      <c r="T240" s="316"/>
      <c r="U240" s="316"/>
      <c r="V240" s="316"/>
      <c r="W240" s="316"/>
      <c r="X240" s="316"/>
      <c r="Y240" s="317">
        <v>0.187</v>
      </c>
      <c r="Z240" s="318"/>
      <c r="AA240" s="318"/>
      <c r="AB240" s="319"/>
      <c r="AC240" s="321" t="s">
        <v>506</v>
      </c>
      <c r="AD240" s="321"/>
      <c r="AE240" s="321"/>
      <c r="AF240" s="321"/>
      <c r="AG240" s="321"/>
      <c r="AH240" s="322">
        <v>1</v>
      </c>
      <c r="AI240" s="323"/>
      <c r="AJ240" s="323"/>
      <c r="AK240" s="323"/>
      <c r="AL240" s="324">
        <v>100</v>
      </c>
      <c r="AM240" s="325"/>
      <c r="AN240" s="325"/>
      <c r="AO240" s="326"/>
      <c r="AP240" s="320"/>
      <c r="AQ240" s="320"/>
      <c r="AR240" s="320"/>
      <c r="AS240" s="320"/>
      <c r="AT240" s="320"/>
      <c r="AU240" s="320"/>
      <c r="AV240" s="320"/>
      <c r="AW240" s="320"/>
      <c r="AX240" s="320"/>
    </row>
    <row r="241" spans="1:50" ht="33" customHeight="1" x14ac:dyDescent="0.15">
      <c r="A241" s="1059">
        <v>7</v>
      </c>
      <c r="B241" s="1059">
        <v>1</v>
      </c>
      <c r="C241" s="425" t="s">
        <v>721</v>
      </c>
      <c r="D241" s="417"/>
      <c r="E241" s="417"/>
      <c r="F241" s="417"/>
      <c r="G241" s="417"/>
      <c r="H241" s="417"/>
      <c r="I241" s="417"/>
      <c r="J241" s="418">
        <v>4010801004987</v>
      </c>
      <c r="K241" s="419"/>
      <c r="L241" s="419"/>
      <c r="M241" s="419"/>
      <c r="N241" s="419"/>
      <c r="O241" s="419"/>
      <c r="P241" s="315" t="s">
        <v>724</v>
      </c>
      <c r="Q241" s="316"/>
      <c r="R241" s="316"/>
      <c r="S241" s="316"/>
      <c r="T241" s="316"/>
      <c r="U241" s="316"/>
      <c r="V241" s="316"/>
      <c r="W241" s="316"/>
      <c r="X241" s="316"/>
      <c r="Y241" s="317">
        <v>11.664</v>
      </c>
      <c r="Z241" s="318"/>
      <c r="AA241" s="318"/>
      <c r="AB241" s="319"/>
      <c r="AC241" s="321" t="s">
        <v>507</v>
      </c>
      <c r="AD241" s="321"/>
      <c r="AE241" s="321"/>
      <c r="AF241" s="321"/>
      <c r="AG241" s="321"/>
      <c r="AH241" s="322">
        <v>1</v>
      </c>
      <c r="AI241" s="323"/>
      <c r="AJ241" s="323"/>
      <c r="AK241" s="323"/>
      <c r="AL241" s="324">
        <v>100</v>
      </c>
      <c r="AM241" s="325"/>
      <c r="AN241" s="325"/>
      <c r="AO241" s="326"/>
      <c r="AP241" s="320"/>
      <c r="AQ241" s="320"/>
      <c r="AR241" s="320"/>
      <c r="AS241" s="320"/>
      <c r="AT241" s="320"/>
      <c r="AU241" s="320"/>
      <c r="AV241" s="320"/>
      <c r="AW241" s="320"/>
      <c r="AX241" s="320"/>
    </row>
    <row r="242" spans="1:50" ht="41.25" customHeight="1" x14ac:dyDescent="0.15">
      <c r="A242" s="1059">
        <v>8</v>
      </c>
      <c r="B242" s="1059">
        <v>1</v>
      </c>
      <c r="C242" s="425" t="s">
        <v>681</v>
      </c>
      <c r="D242" s="417"/>
      <c r="E242" s="417"/>
      <c r="F242" s="417"/>
      <c r="G242" s="417"/>
      <c r="H242" s="417"/>
      <c r="I242" s="417"/>
      <c r="J242" s="418">
        <v>6050001023279</v>
      </c>
      <c r="K242" s="419"/>
      <c r="L242" s="419"/>
      <c r="M242" s="419"/>
      <c r="N242" s="419"/>
      <c r="O242" s="419"/>
      <c r="P242" s="315" t="s">
        <v>725</v>
      </c>
      <c r="Q242" s="316"/>
      <c r="R242" s="316"/>
      <c r="S242" s="316"/>
      <c r="T242" s="316"/>
      <c r="U242" s="316"/>
      <c r="V242" s="316"/>
      <c r="W242" s="316"/>
      <c r="X242" s="316"/>
      <c r="Y242" s="317">
        <v>10.098000000000001</v>
      </c>
      <c r="Z242" s="318"/>
      <c r="AA242" s="318"/>
      <c r="AB242" s="319"/>
      <c r="AC242" s="321" t="s">
        <v>507</v>
      </c>
      <c r="AD242" s="321"/>
      <c r="AE242" s="321"/>
      <c r="AF242" s="321"/>
      <c r="AG242" s="321"/>
      <c r="AH242" s="322">
        <v>1</v>
      </c>
      <c r="AI242" s="323"/>
      <c r="AJ242" s="323"/>
      <c r="AK242" s="323"/>
      <c r="AL242" s="324">
        <v>100</v>
      </c>
      <c r="AM242" s="325"/>
      <c r="AN242" s="325"/>
      <c r="AO242" s="326"/>
      <c r="AP242" s="320"/>
      <c r="AQ242" s="320"/>
      <c r="AR242" s="320"/>
      <c r="AS242" s="320"/>
      <c r="AT242" s="320"/>
      <c r="AU242" s="320"/>
      <c r="AV242" s="320"/>
      <c r="AW242" s="320"/>
      <c r="AX242" s="320"/>
    </row>
    <row r="243" spans="1:50" ht="36" customHeight="1" x14ac:dyDescent="0.15">
      <c r="A243" s="1059">
        <v>9</v>
      </c>
      <c r="B243" s="1059">
        <v>1</v>
      </c>
      <c r="C243" s="425" t="s">
        <v>722</v>
      </c>
      <c r="D243" s="417"/>
      <c r="E243" s="417"/>
      <c r="F243" s="417"/>
      <c r="G243" s="417"/>
      <c r="H243" s="417"/>
      <c r="I243" s="417"/>
      <c r="J243" s="418" t="s">
        <v>723</v>
      </c>
      <c r="K243" s="419"/>
      <c r="L243" s="419"/>
      <c r="M243" s="419"/>
      <c r="N243" s="419"/>
      <c r="O243" s="419"/>
      <c r="P243" s="315" t="s">
        <v>726</v>
      </c>
      <c r="Q243" s="316"/>
      <c r="R243" s="316"/>
      <c r="S243" s="316"/>
      <c r="T243" s="316"/>
      <c r="U243" s="316"/>
      <c r="V243" s="316"/>
      <c r="W243" s="316"/>
      <c r="X243" s="316"/>
      <c r="Y243" s="317">
        <v>8.8103800000000003</v>
      </c>
      <c r="Z243" s="318"/>
      <c r="AA243" s="318"/>
      <c r="AB243" s="319"/>
      <c r="AC243" s="321" t="s">
        <v>507</v>
      </c>
      <c r="AD243" s="321"/>
      <c r="AE243" s="321"/>
      <c r="AF243" s="321"/>
      <c r="AG243" s="321"/>
      <c r="AH243" s="322">
        <v>1</v>
      </c>
      <c r="AI243" s="323"/>
      <c r="AJ243" s="323"/>
      <c r="AK243" s="323"/>
      <c r="AL243" s="324">
        <v>100</v>
      </c>
      <c r="AM243" s="325"/>
      <c r="AN243" s="325"/>
      <c r="AO243" s="326"/>
      <c r="AP243" s="320"/>
      <c r="AQ243" s="320"/>
      <c r="AR243" s="320"/>
      <c r="AS243" s="320"/>
      <c r="AT243" s="320"/>
      <c r="AU243" s="320"/>
      <c r="AV243" s="320"/>
      <c r="AW243" s="320"/>
      <c r="AX243" s="320"/>
    </row>
    <row r="244" spans="1:50" ht="26.25" hidden="1"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424</v>
      </c>
      <c r="K267" s="112"/>
      <c r="L267" s="112"/>
      <c r="M267" s="112"/>
      <c r="N267" s="112"/>
      <c r="O267" s="112"/>
      <c r="P267" s="346" t="s">
        <v>27</v>
      </c>
      <c r="Q267" s="346"/>
      <c r="R267" s="346"/>
      <c r="S267" s="346"/>
      <c r="T267" s="346"/>
      <c r="U267" s="346"/>
      <c r="V267" s="346"/>
      <c r="W267" s="346"/>
      <c r="X267" s="346"/>
      <c r="Y267" s="343" t="s">
        <v>483</v>
      </c>
      <c r="Z267" s="344"/>
      <c r="AA267" s="344"/>
      <c r="AB267" s="344"/>
      <c r="AC267" s="275" t="s">
        <v>466</v>
      </c>
      <c r="AD267" s="275"/>
      <c r="AE267" s="275"/>
      <c r="AF267" s="275"/>
      <c r="AG267" s="275"/>
      <c r="AH267" s="343" t="s">
        <v>388</v>
      </c>
      <c r="AI267" s="345"/>
      <c r="AJ267" s="345"/>
      <c r="AK267" s="345"/>
      <c r="AL267" s="345" t="s">
        <v>21</v>
      </c>
      <c r="AM267" s="345"/>
      <c r="AN267" s="345"/>
      <c r="AO267" s="427"/>
      <c r="AP267" s="428" t="s">
        <v>425</v>
      </c>
      <c r="AQ267" s="428"/>
      <c r="AR267" s="428"/>
      <c r="AS267" s="428"/>
      <c r="AT267" s="428"/>
      <c r="AU267" s="428"/>
      <c r="AV267" s="428"/>
      <c r="AW267" s="428"/>
      <c r="AX267" s="428"/>
    </row>
    <row r="268" spans="1:50" ht="40.5" customHeight="1" x14ac:dyDescent="0.15">
      <c r="A268" s="1059">
        <v>1</v>
      </c>
      <c r="B268" s="1059">
        <v>1</v>
      </c>
      <c r="C268" s="425" t="s">
        <v>727</v>
      </c>
      <c r="D268" s="417"/>
      <c r="E268" s="417"/>
      <c r="F268" s="417"/>
      <c r="G268" s="417"/>
      <c r="H268" s="417"/>
      <c r="I268" s="417"/>
      <c r="J268" s="418">
        <v>2120001026468</v>
      </c>
      <c r="K268" s="419"/>
      <c r="L268" s="419"/>
      <c r="M268" s="419"/>
      <c r="N268" s="419"/>
      <c r="O268" s="419"/>
      <c r="P268" s="315" t="s">
        <v>728</v>
      </c>
      <c r="Q268" s="316"/>
      <c r="R268" s="316"/>
      <c r="S268" s="316"/>
      <c r="T268" s="316"/>
      <c r="U268" s="316"/>
      <c r="V268" s="316"/>
      <c r="W268" s="316"/>
      <c r="X268" s="316"/>
      <c r="Y268" s="317">
        <v>5.79</v>
      </c>
      <c r="Z268" s="318"/>
      <c r="AA268" s="318"/>
      <c r="AB268" s="319"/>
      <c r="AC268" s="321" t="s">
        <v>500</v>
      </c>
      <c r="AD268" s="321"/>
      <c r="AE268" s="321"/>
      <c r="AF268" s="321"/>
      <c r="AG268" s="321"/>
      <c r="AH268" s="322">
        <v>1</v>
      </c>
      <c r="AI268" s="323"/>
      <c r="AJ268" s="323"/>
      <c r="AK268" s="323"/>
      <c r="AL268" s="324">
        <v>91.19</v>
      </c>
      <c r="AM268" s="325"/>
      <c r="AN268" s="325"/>
      <c r="AO268" s="326"/>
      <c r="AP268" s="320"/>
      <c r="AQ268" s="320"/>
      <c r="AR268" s="320"/>
      <c r="AS268" s="320"/>
      <c r="AT268" s="320"/>
      <c r="AU268" s="320"/>
      <c r="AV268" s="320"/>
      <c r="AW268" s="320"/>
      <c r="AX268" s="320"/>
    </row>
    <row r="269" spans="1:50" ht="26.25" hidden="1"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5"/>
      <c r="B300" s="345"/>
      <c r="C300" s="345" t="s">
        <v>26</v>
      </c>
      <c r="D300" s="345"/>
      <c r="E300" s="345"/>
      <c r="F300" s="345"/>
      <c r="G300" s="345"/>
      <c r="H300" s="345"/>
      <c r="I300" s="345"/>
      <c r="J300" s="275" t="s">
        <v>424</v>
      </c>
      <c r="K300" s="112"/>
      <c r="L300" s="112"/>
      <c r="M300" s="112"/>
      <c r="N300" s="112"/>
      <c r="O300" s="112"/>
      <c r="P300" s="346" t="s">
        <v>27</v>
      </c>
      <c r="Q300" s="346"/>
      <c r="R300" s="346"/>
      <c r="S300" s="346"/>
      <c r="T300" s="346"/>
      <c r="U300" s="346"/>
      <c r="V300" s="346"/>
      <c r="W300" s="346"/>
      <c r="X300" s="346"/>
      <c r="Y300" s="343" t="s">
        <v>483</v>
      </c>
      <c r="Z300" s="344"/>
      <c r="AA300" s="344"/>
      <c r="AB300" s="344"/>
      <c r="AC300" s="275" t="s">
        <v>466</v>
      </c>
      <c r="AD300" s="275"/>
      <c r="AE300" s="275"/>
      <c r="AF300" s="275"/>
      <c r="AG300" s="275"/>
      <c r="AH300" s="343" t="s">
        <v>388</v>
      </c>
      <c r="AI300" s="345"/>
      <c r="AJ300" s="345"/>
      <c r="AK300" s="345"/>
      <c r="AL300" s="345" t="s">
        <v>21</v>
      </c>
      <c r="AM300" s="345"/>
      <c r="AN300" s="345"/>
      <c r="AO300" s="427"/>
      <c r="AP300" s="428" t="s">
        <v>425</v>
      </c>
      <c r="AQ300" s="428"/>
      <c r="AR300" s="428"/>
      <c r="AS300" s="428"/>
      <c r="AT300" s="428"/>
      <c r="AU300" s="428"/>
      <c r="AV300" s="428"/>
      <c r="AW300" s="428"/>
      <c r="AX300" s="428"/>
    </row>
    <row r="301" spans="1:50" ht="26.25" hidden="1"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5"/>
      <c r="B333" s="345"/>
      <c r="C333" s="345" t="s">
        <v>26</v>
      </c>
      <c r="D333" s="345"/>
      <c r="E333" s="345"/>
      <c r="F333" s="345"/>
      <c r="G333" s="345"/>
      <c r="H333" s="345"/>
      <c r="I333" s="345"/>
      <c r="J333" s="275" t="s">
        <v>424</v>
      </c>
      <c r="K333" s="112"/>
      <c r="L333" s="112"/>
      <c r="M333" s="112"/>
      <c r="N333" s="112"/>
      <c r="O333" s="112"/>
      <c r="P333" s="346" t="s">
        <v>27</v>
      </c>
      <c r="Q333" s="346"/>
      <c r="R333" s="346"/>
      <c r="S333" s="346"/>
      <c r="T333" s="346"/>
      <c r="U333" s="346"/>
      <c r="V333" s="346"/>
      <c r="W333" s="346"/>
      <c r="X333" s="346"/>
      <c r="Y333" s="343" t="s">
        <v>483</v>
      </c>
      <c r="Z333" s="344"/>
      <c r="AA333" s="344"/>
      <c r="AB333" s="344"/>
      <c r="AC333" s="275" t="s">
        <v>466</v>
      </c>
      <c r="AD333" s="275"/>
      <c r="AE333" s="275"/>
      <c r="AF333" s="275"/>
      <c r="AG333" s="275"/>
      <c r="AH333" s="343" t="s">
        <v>388</v>
      </c>
      <c r="AI333" s="345"/>
      <c r="AJ333" s="345"/>
      <c r="AK333" s="345"/>
      <c r="AL333" s="345" t="s">
        <v>21</v>
      </c>
      <c r="AM333" s="345"/>
      <c r="AN333" s="345"/>
      <c r="AO333" s="427"/>
      <c r="AP333" s="428" t="s">
        <v>425</v>
      </c>
      <c r="AQ333" s="428"/>
      <c r="AR333" s="428"/>
      <c r="AS333" s="428"/>
      <c r="AT333" s="428"/>
      <c r="AU333" s="428"/>
      <c r="AV333" s="428"/>
      <c r="AW333" s="428"/>
      <c r="AX333" s="428"/>
    </row>
    <row r="334" spans="1:50" ht="26.25" hidden="1"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5"/>
      <c r="B366" s="345"/>
      <c r="C366" s="345" t="s">
        <v>26</v>
      </c>
      <c r="D366" s="345"/>
      <c r="E366" s="345"/>
      <c r="F366" s="345"/>
      <c r="G366" s="345"/>
      <c r="H366" s="345"/>
      <c r="I366" s="345"/>
      <c r="J366" s="275" t="s">
        <v>424</v>
      </c>
      <c r="K366" s="112"/>
      <c r="L366" s="112"/>
      <c r="M366" s="112"/>
      <c r="N366" s="112"/>
      <c r="O366" s="112"/>
      <c r="P366" s="346" t="s">
        <v>27</v>
      </c>
      <c r="Q366" s="346"/>
      <c r="R366" s="346"/>
      <c r="S366" s="346"/>
      <c r="T366" s="346"/>
      <c r="U366" s="346"/>
      <c r="V366" s="346"/>
      <c r="W366" s="346"/>
      <c r="X366" s="346"/>
      <c r="Y366" s="343" t="s">
        <v>483</v>
      </c>
      <c r="Z366" s="344"/>
      <c r="AA366" s="344"/>
      <c r="AB366" s="344"/>
      <c r="AC366" s="275" t="s">
        <v>466</v>
      </c>
      <c r="AD366" s="275"/>
      <c r="AE366" s="275"/>
      <c r="AF366" s="275"/>
      <c r="AG366" s="275"/>
      <c r="AH366" s="343" t="s">
        <v>388</v>
      </c>
      <c r="AI366" s="345"/>
      <c r="AJ366" s="345"/>
      <c r="AK366" s="345"/>
      <c r="AL366" s="345" t="s">
        <v>21</v>
      </c>
      <c r="AM366" s="345"/>
      <c r="AN366" s="345"/>
      <c r="AO366" s="427"/>
      <c r="AP366" s="428" t="s">
        <v>425</v>
      </c>
      <c r="AQ366" s="428"/>
      <c r="AR366" s="428"/>
      <c r="AS366" s="428"/>
      <c r="AT366" s="428"/>
      <c r="AU366" s="428"/>
      <c r="AV366" s="428"/>
      <c r="AW366" s="428"/>
      <c r="AX366" s="428"/>
    </row>
    <row r="367" spans="1:50" ht="26.25" hidden="1"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5"/>
      <c r="B399" s="345"/>
      <c r="C399" s="345" t="s">
        <v>26</v>
      </c>
      <c r="D399" s="345"/>
      <c r="E399" s="345"/>
      <c r="F399" s="345"/>
      <c r="G399" s="345"/>
      <c r="H399" s="345"/>
      <c r="I399" s="345"/>
      <c r="J399" s="275" t="s">
        <v>424</v>
      </c>
      <c r="K399" s="112"/>
      <c r="L399" s="112"/>
      <c r="M399" s="112"/>
      <c r="N399" s="112"/>
      <c r="O399" s="112"/>
      <c r="P399" s="346" t="s">
        <v>27</v>
      </c>
      <c r="Q399" s="346"/>
      <c r="R399" s="346"/>
      <c r="S399" s="346"/>
      <c r="T399" s="346"/>
      <c r="U399" s="346"/>
      <c r="V399" s="346"/>
      <c r="W399" s="346"/>
      <c r="X399" s="346"/>
      <c r="Y399" s="343" t="s">
        <v>483</v>
      </c>
      <c r="Z399" s="344"/>
      <c r="AA399" s="344"/>
      <c r="AB399" s="344"/>
      <c r="AC399" s="275" t="s">
        <v>466</v>
      </c>
      <c r="AD399" s="275"/>
      <c r="AE399" s="275"/>
      <c r="AF399" s="275"/>
      <c r="AG399" s="275"/>
      <c r="AH399" s="343" t="s">
        <v>388</v>
      </c>
      <c r="AI399" s="345"/>
      <c r="AJ399" s="345"/>
      <c r="AK399" s="345"/>
      <c r="AL399" s="345" t="s">
        <v>21</v>
      </c>
      <c r="AM399" s="345"/>
      <c r="AN399" s="345"/>
      <c r="AO399" s="427"/>
      <c r="AP399" s="428" t="s">
        <v>425</v>
      </c>
      <c r="AQ399" s="428"/>
      <c r="AR399" s="428"/>
      <c r="AS399" s="428"/>
      <c r="AT399" s="428"/>
      <c r="AU399" s="428"/>
      <c r="AV399" s="428"/>
      <c r="AW399" s="428"/>
      <c r="AX399" s="428"/>
    </row>
    <row r="400" spans="1:50" ht="26.25" hidden="1"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5"/>
      <c r="B432" s="345"/>
      <c r="C432" s="345" t="s">
        <v>26</v>
      </c>
      <c r="D432" s="345"/>
      <c r="E432" s="345"/>
      <c r="F432" s="345"/>
      <c r="G432" s="345"/>
      <c r="H432" s="345"/>
      <c r="I432" s="345"/>
      <c r="J432" s="275" t="s">
        <v>424</v>
      </c>
      <c r="K432" s="112"/>
      <c r="L432" s="112"/>
      <c r="M432" s="112"/>
      <c r="N432" s="112"/>
      <c r="O432" s="112"/>
      <c r="P432" s="346" t="s">
        <v>27</v>
      </c>
      <c r="Q432" s="346"/>
      <c r="R432" s="346"/>
      <c r="S432" s="346"/>
      <c r="T432" s="346"/>
      <c r="U432" s="346"/>
      <c r="V432" s="346"/>
      <c r="W432" s="346"/>
      <c r="X432" s="346"/>
      <c r="Y432" s="343" t="s">
        <v>483</v>
      </c>
      <c r="Z432" s="344"/>
      <c r="AA432" s="344"/>
      <c r="AB432" s="344"/>
      <c r="AC432" s="275" t="s">
        <v>466</v>
      </c>
      <c r="AD432" s="275"/>
      <c r="AE432" s="275"/>
      <c r="AF432" s="275"/>
      <c r="AG432" s="275"/>
      <c r="AH432" s="343" t="s">
        <v>388</v>
      </c>
      <c r="AI432" s="345"/>
      <c r="AJ432" s="345"/>
      <c r="AK432" s="345"/>
      <c r="AL432" s="345" t="s">
        <v>21</v>
      </c>
      <c r="AM432" s="345"/>
      <c r="AN432" s="345"/>
      <c r="AO432" s="427"/>
      <c r="AP432" s="428" t="s">
        <v>425</v>
      </c>
      <c r="AQ432" s="428"/>
      <c r="AR432" s="428"/>
      <c r="AS432" s="428"/>
      <c r="AT432" s="428"/>
      <c r="AU432" s="428"/>
      <c r="AV432" s="428"/>
      <c r="AW432" s="428"/>
      <c r="AX432" s="428"/>
    </row>
    <row r="433" spans="1:50" ht="26.25" hidden="1"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5"/>
      <c r="B465" s="345"/>
      <c r="C465" s="345" t="s">
        <v>26</v>
      </c>
      <c r="D465" s="345"/>
      <c r="E465" s="345"/>
      <c r="F465" s="345"/>
      <c r="G465" s="345"/>
      <c r="H465" s="345"/>
      <c r="I465" s="345"/>
      <c r="J465" s="275" t="s">
        <v>424</v>
      </c>
      <c r="K465" s="112"/>
      <c r="L465" s="112"/>
      <c r="M465" s="112"/>
      <c r="N465" s="112"/>
      <c r="O465" s="112"/>
      <c r="P465" s="346" t="s">
        <v>27</v>
      </c>
      <c r="Q465" s="346"/>
      <c r="R465" s="346"/>
      <c r="S465" s="346"/>
      <c r="T465" s="346"/>
      <c r="U465" s="346"/>
      <c r="V465" s="346"/>
      <c r="W465" s="346"/>
      <c r="X465" s="346"/>
      <c r="Y465" s="343" t="s">
        <v>483</v>
      </c>
      <c r="Z465" s="344"/>
      <c r="AA465" s="344"/>
      <c r="AB465" s="344"/>
      <c r="AC465" s="275" t="s">
        <v>466</v>
      </c>
      <c r="AD465" s="275"/>
      <c r="AE465" s="275"/>
      <c r="AF465" s="275"/>
      <c r="AG465" s="275"/>
      <c r="AH465" s="343" t="s">
        <v>388</v>
      </c>
      <c r="AI465" s="345"/>
      <c r="AJ465" s="345"/>
      <c r="AK465" s="345"/>
      <c r="AL465" s="345" t="s">
        <v>21</v>
      </c>
      <c r="AM465" s="345"/>
      <c r="AN465" s="345"/>
      <c r="AO465" s="427"/>
      <c r="AP465" s="428" t="s">
        <v>425</v>
      </c>
      <c r="AQ465" s="428"/>
      <c r="AR465" s="428"/>
      <c r="AS465" s="428"/>
      <c r="AT465" s="428"/>
      <c r="AU465" s="428"/>
      <c r="AV465" s="428"/>
      <c r="AW465" s="428"/>
      <c r="AX465" s="428"/>
    </row>
    <row r="466" spans="1:50" ht="26.25" hidden="1"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5"/>
      <c r="B498" s="345"/>
      <c r="C498" s="345" t="s">
        <v>26</v>
      </c>
      <c r="D498" s="345"/>
      <c r="E498" s="345"/>
      <c r="F498" s="345"/>
      <c r="G498" s="345"/>
      <c r="H498" s="345"/>
      <c r="I498" s="345"/>
      <c r="J498" s="275" t="s">
        <v>424</v>
      </c>
      <c r="K498" s="112"/>
      <c r="L498" s="112"/>
      <c r="M498" s="112"/>
      <c r="N498" s="112"/>
      <c r="O498" s="112"/>
      <c r="P498" s="346" t="s">
        <v>27</v>
      </c>
      <c r="Q498" s="346"/>
      <c r="R498" s="346"/>
      <c r="S498" s="346"/>
      <c r="T498" s="346"/>
      <c r="U498" s="346"/>
      <c r="V498" s="346"/>
      <c r="W498" s="346"/>
      <c r="X498" s="346"/>
      <c r="Y498" s="343" t="s">
        <v>483</v>
      </c>
      <c r="Z498" s="344"/>
      <c r="AA498" s="344"/>
      <c r="AB498" s="344"/>
      <c r="AC498" s="275" t="s">
        <v>466</v>
      </c>
      <c r="AD498" s="275"/>
      <c r="AE498" s="275"/>
      <c r="AF498" s="275"/>
      <c r="AG498" s="275"/>
      <c r="AH498" s="343" t="s">
        <v>388</v>
      </c>
      <c r="AI498" s="345"/>
      <c r="AJ498" s="345"/>
      <c r="AK498" s="345"/>
      <c r="AL498" s="345" t="s">
        <v>21</v>
      </c>
      <c r="AM498" s="345"/>
      <c r="AN498" s="345"/>
      <c r="AO498" s="427"/>
      <c r="AP498" s="428" t="s">
        <v>425</v>
      </c>
      <c r="AQ498" s="428"/>
      <c r="AR498" s="428"/>
      <c r="AS498" s="428"/>
      <c r="AT498" s="428"/>
      <c r="AU498" s="428"/>
      <c r="AV498" s="428"/>
      <c r="AW498" s="428"/>
      <c r="AX498" s="428"/>
    </row>
    <row r="499" spans="1:50" ht="26.25" hidden="1"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5"/>
      <c r="B531" s="345"/>
      <c r="C531" s="345" t="s">
        <v>26</v>
      </c>
      <c r="D531" s="345"/>
      <c r="E531" s="345"/>
      <c r="F531" s="345"/>
      <c r="G531" s="345"/>
      <c r="H531" s="345"/>
      <c r="I531" s="345"/>
      <c r="J531" s="275" t="s">
        <v>424</v>
      </c>
      <c r="K531" s="112"/>
      <c r="L531" s="112"/>
      <c r="M531" s="112"/>
      <c r="N531" s="112"/>
      <c r="O531" s="112"/>
      <c r="P531" s="346" t="s">
        <v>27</v>
      </c>
      <c r="Q531" s="346"/>
      <c r="R531" s="346"/>
      <c r="S531" s="346"/>
      <c r="T531" s="346"/>
      <c r="U531" s="346"/>
      <c r="V531" s="346"/>
      <c r="W531" s="346"/>
      <c r="X531" s="346"/>
      <c r="Y531" s="343" t="s">
        <v>483</v>
      </c>
      <c r="Z531" s="344"/>
      <c r="AA531" s="344"/>
      <c r="AB531" s="344"/>
      <c r="AC531" s="275" t="s">
        <v>466</v>
      </c>
      <c r="AD531" s="275"/>
      <c r="AE531" s="275"/>
      <c r="AF531" s="275"/>
      <c r="AG531" s="275"/>
      <c r="AH531" s="343" t="s">
        <v>388</v>
      </c>
      <c r="AI531" s="345"/>
      <c r="AJ531" s="345"/>
      <c r="AK531" s="345"/>
      <c r="AL531" s="345" t="s">
        <v>21</v>
      </c>
      <c r="AM531" s="345"/>
      <c r="AN531" s="345"/>
      <c r="AO531" s="427"/>
      <c r="AP531" s="428" t="s">
        <v>425</v>
      </c>
      <c r="AQ531" s="428"/>
      <c r="AR531" s="428"/>
      <c r="AS531" s="428"/>
      <c r="AT531" s="428"/>
      <c r="AU531" s="428"/>
      <c r="AV531" s="428"/>
      <c r="AW531" s="428"/>
      <c r="AX531" s="428"/>
    </row>
    <row r="532" spans="1:50" ht="26.25" hidden="1"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5"/>
      <c r="B564" s="345"/>
      <c r="C564" s="345" t="s">
        <v>26</v>
      </c>
      <c r="D564" s="345"/>
      <c r="E564" s="345"/>
      <c r="F564" s="345"/>
      <c r="G564" s="345"/>
      <c r="H564" s="345"/>
      <c r="I564" s="345"/>
      <c r="J564" s="275" t="s">
        <v>424</v>
      </c>
      <c r="K564" s="112"/>
      <c r="L564" s="112"/>
      <c r="M564" s="112"/>
      <c r="N564" s="112"/>
      <c r="O564" s="112"/>
      <c r="P564" s="346" t="s">
        <v>27</v>
      </c>
      <c r="Q564" s="346"/>
      <c r="R564" s="346"/>
      <c r="S564" s="346"/>
      <c r="T564" s="346"/>
      <c r="U564" s="346"/>
      <c r="V564" s="346"/>
      <c r="W564" s="346"/>
      <c r="X564" s="346"/>
      <c r="Y564" s="343" t="s">
        <v>483</v>
      </c>
      <c r="Z564" s="344"/>
      <c r="AA564" s="344"/>
      <c r="AB564" s="344"/>
      <c r="AC564" s="275" t="s">
        <v>466</v>
      </c>
      <c r="AD564" s="275"/>
      <c r="AE564" s="275"/>
      <c r="AF564" s="275"/>
      <c r="AG564" s="275"/>
      <c r="AH564" s="343" t="s">
        <v>388</v>
      </c>
      <c r="AI564" s="345"/>
      <c r="AJ564" s="345"/>
      <c r="AK564" s="345"/>
      <c r="AL564" s="345" t="s">
        <v>21</v>
      </c>
      <c r="AM564" s="345"/>
      <c r="AN564" s="345"/>
      <c r="AO564" s="427"/>
      <c r="AP564" s="428" t="s">
        <v>425</v>
      </c>
      <c r="AQ564" s="428"/>
      <c r="AR564" s="428"/>
      <c r="AS564" s="428"/>
      <c r="AT564" s="428"/>
      <c r="AU564" s="428"/>
      <c r="AV564" s="428"/>
      <c r="AW564" s="428"/>
      <c r="AX564" s="428"/>
    </row>
    <row r="565" spans="1:50" ht="26.25" hidden="1"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5"/>
      <c r="B597" s="345"/>
      <c r="C597" s="345" t="s">
        <v>26</v>
      </c>
      <c r="D597" s="345"/>
      <c r="E597" s="345"/>
      <c r="F597" s="345"/>
      <c r="G597" s="345"/>
      <c r="H597" s="345"/>
      <c r="I597" s="345"/>
      <c r="J597" s="275" t="s">
        <v>424</v>
      </c>
      <c r="K597" s="112"/>
      <c r="L597" s="112"/>
      <c r="M597" s="112"/>
      <c r="N597" s="112"/>
      <c r="O597" s="112"/>
      <c r="P597" s="346" t="s">
        <v>27</v>
      </c>
      <c r="Q597" s="346"/>
      <c r="R597" s="346"/>
      <c r="S597" s="346"/>
      <c r="T597" s="346"/>
      <c r="U597" s="346"/>
      <c r="V597" s="346"/>
      <c r="W597" s="346"/>
      <c r="X597" s="346"/>
      <c r="Y597" s="343" t="s">
        <v>483</v>
      </c>
      <c r="Z597" s="344"/>
      <c r="AA597" s="344"/>
      <c r="AB597" s="344"/>
      <c r="AC597" s="275" t="s">
        <v>466</v>
      </c>
      <c r="AD597" s="275"/>
      <c r="AE597" s="275"/>
      <c r="AF597" s="275"/>
      <c r="AG597" s="275"/>
      <c r="AH597" s="343" t="s">
        <v>388</v>
      </c>
      <c r="AI597" s="345"/>
      <c r="AJ597" s="345"/>
      <c r="AK597" s="345"/>
      <c r="AL597" s="345" t="s">
        <v>21</v>
      </c>
      <c r="AM597" s="345"/>
      <c r="AN597" s="345"/>
      <c r="AO597" s="427"/>
      <c r="AP597" s="428" t="s">
        <v>425</v>
      </c>
      <c r="AQ597" s="428"/>
      <c r="AR597" s="428"/>
      <c r="AS597" s="428"/>
      <c r="AT597" s="428"/>
      <c r="AU597" s="428"/>
      <c r="AV597" s="428"/>
      <c r="AW597" s="428"/>
      <c r="AX597" s="428"/>
    </row>
    <row r="598" spans="1:50" ht="26.25" hidden="1"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5"/>
      <c r="B630" s="345"/>
      <c r="C630" s="345" t="s">
        <v>26</v>
      </c>
      <c r="D630" s="345"/>
      <c r="E630" s="345"/>
      <c r="F630" s="345"/>
      <c r="G630" s="345"/>
      <c r="H630" s="345"/>
      <c r="I630" s="345"/>
      <c r="J630" s="275" t="s">
        <v>424</v>
      </c>
      <c r="K630" s="112"/>
      <c r="L630" s="112"/>
      <c r="M630" s="112"/>
      <c r="N630" s="112"/>
      <c r="O630" s="112"/>
      <c r="P630" s="346" t="s">
        <v>27</v>
      </c>
      <c r="Q630" s="346"/>
      <c r="R630" s="346"/>
      <c r="S630" s="346"/>
      <c r="T630" s="346"/>
      <c r="U630" s="346"/>
      <c r="V630" s="346"/>
      <c r="W630" s="346"/>
      <c r="X630" s="346"/>
      <c r="Y630" s="343" t="s">
        <v>483</v>
      </c>
      <c r="Z630" s="344"/>
      <c r="AA630" s="344"/>
      <c r="AB630" s="344"/>
      <c r="AC630" s="275" t="s">
        <v>466</v>
      </c>
      <c r="AD630" s="275"/>
      <c r="AE630" s="275"/>
      <c r="AF630" s="275"/>
      <c r="AG630" s="275"/>
      <c r="AH630" s="343" t="s">
        <v>388</v>
      </c>
      <c r="AI630" s="345"/>
      <c r="AJ630" s="345"/>
      <c r="AK630" s="345"/>
      <c r="AL630" s="345" t="s">
        <v>21</v>
      </c>
      <c r="AM630" s="345"/>
      <c r="AN630" s="345"/>
      <c r="AO630" s="427"/>
      <c r="AP630" s="428" t="s">
        <v>425</v>
      </c>
      <c r="AQ630" s="428"/>
      <c r="AR630" s="428"/>
      <c r="AS630" s="428"/>
      <c r="AT630" s="428"/>
      <c r="AU630" s="428"/>
      <c r="AV630" s="428"/>
      <c r="AW630" s="428"/>
      <c r="AX630" s="428"/>
    </row>
    <row r="631" spans="1:50" ht="26.25" hidden="1"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5"/>
      <c r="B663" s="345"/>
      <c r="C663" s="345" t="s">
        <v>26</v>
      </c>
      <c r="D663" s="345"/>
      <c r="E663" s="345"/>
      <c r="F663" s="345"/>
      <c r="G663" s="345"/>
      <c r="H663" s="345"/>
      <c r="I663" s="345"/>
      <c r="J663" s="275" t="s">
        <v>424</v>
      </c>
      <c r="K663" s="112"/>
      <c r="L663" s="112"/>
      <c r="M663" s="112"/>
      <c r="N663" s="112"/>
      <c r="O663" s="112"/>
      <c r="P663" s="346" t="s">
        <v>27</v>
      </c>
      <c r="Q663" s="346"/>
      <c r="R663" s="346"/>
      <c r="S663" s="346"/>
      <c r="T663" s="346"/>
      <c r="U663" s="346"/>
      <c r="V663" s="346"/>
      <c r="W663" s="346"/>
      <c r="X663" s="346"/>
      <c r="Y663" s="343" t="s">
        <v>483</v>
      </c>
      <c r="Z663" s="344"/>
      <c r="AA663" s="344"/>
      <c r="AB663" s="344"/>
      <c r="AC663" s="275" t="s">
        <v>466</v>
      </c>
      <c r="AD663" s="275"/>
      <c r="AE663" s="275"/>
      <c r="AF663" s="275"/>
      <c r="AG663" s="275"/>
      <c r="AH663" s="343" t="s">
        <v>388</v>
      </c>
      <c r="AI663" s="345"/>
      <c r="AJ663" s="345"/>
      <c r="AK663" s="345"/>
      <c r="AL663" s="345" t="s">
        <v>21</v>
      </c>
      <c r="AM663" s="345"/>
      <c r="AN663" s="345"/>
      <c r="AO663" s="427"/>
      <c r="AP663" s="428" t="s">
        <v>425</v>
      </c>
      <c r="AQ663" s="428"/>
      <c r="AR663" s="428"/>
      <c r="AS663" s="428"/>
      <c r="AT663" s="428"/>
      <c r="AU663" s="428"/>
      <c r="AV663" s="428"/>
      <c r="AW663" s="428"/>
      <c r="AX663" s="428"/>
    </row>
    <row r="664" spans="1:50" ht="26.25" hidden="1"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5"/>
      <c r="B696" s="345"/>
      <c r="C696" s="345" t="s">
        <v>26</v>
      </c>
      <c r="D696" s="345"/>
      <c r="E696" s="345"/>
      <c r="F696" s="345"/>
      <c r="G696" s="345"/>
      <c r="H696" s="345"/>
      <c r="I696" s="345"/>
      <c r="J696" s="275" t="s">
        <v>424</v>
      </c>
      <c r="K696" s="112"/>
      <c r="L696" s="112"/>
      <c r="M696" s="112"/>
      <c r="N696" s="112"/>
      <c r="O696" s="112"/>
      <c r="P696" s="346" t="s">
        <v>27</v>
      </c>
      <c r="Q696" s="346"/>
      <c r="R696" s="346"/>
      <c r="S696" s="346"/>
      <c r="T696" s="346"/>
      <c r="U696" s="346"/>
      <c r="V696" s="346"/>
      <c r="W696" s="346"/>
      <c r="X696" s="346"/>
      <c r="Y696" s="343" t="s">
        <v>483</v>
      </c>
      <c r="Z696" s="344"/>
      <c r="AA696" s="344"/>
      <c r="AB696" s="344"/>
      <c r="AC696" s="275" t="s">
        <v>466</v>
      </c>
      <c r="AD696" s="275"/>
      <c r="AE696" s="275"/>
      <c r="AF696" s="275"/>
      <c r="AG696" s="275"/>
      <c r="AH696" s="343" t="s">
        <v>388</v>
      </c>
      <c r="AI696" s="345"/>
      <c r="AJ696" s="345"/>
      <c r="AK696" s="345"/>
      <c r="AL696" s="345" t="s">
        <v>21</v>
      </c>
      <c r="AM696" s="345"/>
      <c r="AN696" s="345"/>
      <c r="AO696" s="427"/>
      <c r="AP696" s="428" t="s">
        <v>425</v>
      </c>
      <c r="AQ696" s="428"/>
      <c r="AR696" s="428"/>
      <c r="AS696" s="428"/>
      <c r="AT696" s="428"/>
      <c r="AU696" s="428"/>
      <c r="AV696" s="428"/>
      <c r="AW696" s="428"/>
      <c r="AX696" s="428"/>
    </row>
    <row r="697" spans="1:50" ht="26.25" hidden="1"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5"/>
      <c r="B729" s="345"/>
      <c r="C729" s="345" t="s">
        <v>26</v>
      </c>
      <c r="D729" s="345"/>
      <c r="E729" s="345"/>
      <c r="F729" s="345"/>
      <c r="G729" s="345"/>
      <c r="H729" s="345"/>
      <c r="I729" s="345"/>
      <c r="J729" s="275" t="s">
        <v>424</v>
      </c>
      <c r="K729" s="112"/>
      <c r="L729" s="112"/>
      <c r="M729" s="112"/>
      <c r="N729" s="112"/>
      <c r="O729" s="112"/>
      <c r="P729" s="346" t="s">
        <v>27</v>
      </c>
      <c r="Q729" s="346"/>
      <c r="R729" s="346"/>
      <c r="S729" s="346"/>
      <c r="T729" s="346"/>
      <c r="U729" s="346"/>
      <c r="V729" s="346"/>
      <c r="W729" s="346"/>
      <c r="X729" s="346"/>
      <c r="Y729" s="343" t="s">
        <v>483</v>
      </c>
      <c r="Z729" s="344"/>
      <c r="AA729" s="344"/>
      <c r="AB729" s="344"/>
      <c r="AC729" s="275" t="s">
        <v>466</v>
      </c>
      <c r="AD729" s="275"/>
      <c r="AE729" s="275"/>
      <c r="AF729" s="275"/>
      <c r="AG729" s="275"/>
      <c r="AH729" s="343" t="s">
        <v>388</v>
      </c>
      <c r="AI729" s="345"/>
      <c r="AJ729" s="345"/>
      <c r="AK729" s="345"/>
      <c r="AL729" s="345" t="s">
        <v>21</v>
      </c>
      <c r="AM729" s="345"/>
      <c r="AN729" s="345"/>
      <c r="AO729" s="427"/>
      <c r="AP729" s="428" t="s">
        <v>425</v>
      </c>
      <c r="AQ729" s="428"/>
      <c r="AR729" s="428"/>
      <c r="AS729" s="428"/>
      <c r="AT729" s="428"/>
      <c r="AU729" s="428"/>
      <c r="AV729" s="428"/>
      <c r="AW729" s="428"/>
      <c r="AX729" s="428"/>
    </row>
    <row r="730" spans="1:50" ht="26.25" hidden="1"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5"/>
      <c r="B762" s="345"/>
      <c r="C762" s="345" t="s">
        <v>26</v>
      </c>
      <c r="D762" s="345"/>
      <c r="E762" s="345"/>
      <c r="F762" s="345"/>
      <c r="G762" s="345"/>
      <c r="H762" s="345"/>
      <c r="I762" s="345"/>
      <c r="J762" s="275" t="s">
        <v>424</v>
      </c>
      <c r="K762" s="112"/>
      <c r="L762" s="112"/>
      <c r="M762" s="112"/>
      <c r="N762" s="112"/>
      <c r="O762" s="112"/>
      <c r="P762" s="346" t="s">
        <v>27</v>
      </c>
      <c r="Q762" s="346"/>
      <c r="R762" s="346"/>
      <c r="S762" s="346"/>
      <c r="T762" s="346"/>
      <c r="U762" s="346"/>
      <c r="V762" s="346"/>
      <c r="W762" s="346"/>
      <c r="X762" s="346"/>
      <c r="Y762" s="343" t="s">
        <v>483</v>
      </c>
      <c r="Z762" s="344"/>
      <c r="AA762" s="344"/>
      <c r="AB762" s="344"/>
      <c r="AC762" s="275" t="s">
        <v>466</v>
      </c>
      <c r="AD762" s="275"/>
      <c r="AE762" s="275"/>
      <c r="AF762" s="275"/>
      <c r="AG762" s="275"/>
      <c r="AH762" s="343" t="s">
        <v>388</v>
      </c>
      <c r="AI762" s="345"/>
      <c r="AJ762" s="345"/>
      <c r="AK762" s="345"/>
      <c r="AL762" s="345" t="s">
        <v>21</v>
      </c>
      <c r="AM762" s="345"/>
      <c r="AN762" s="345"/>
      <c r="AO762" s="427"/>
      <c r="AP762" s="428" t="s">
        <v>425</v>
      </c>
      <c r="AQ762" s="428"/>
      <c r="AR762" s="428"/>
      <c r="AS762" s="428"/>
      <c r="AT762" s="428"/>
      <c r="AU762" s="428"/>
      <c r="AV762" s="428"/>
      <c r="AW762" s="428"/>
      <c r="AX762" s="428"/>
    </row>
    <row r="763" spans="1:50" ht="26.25" hidden="1"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5"/>
      <c r="B795" s="345"/>
      <c r="C795" s="345" t="s">
        <v>26</v>
      </c>
      <c r="D795" s="345"/>
      <c r="E795" s="345"/>
      <c r="F795" s="345"/>
      <c r="G795" s="345"/>
      <c r="H795" s="345"/>
      <c r="I795" s="345"/>
      <c r="J795" s="275" t="s">
        <v>424</v>
      </c>
      <c r="K795" s="112"/>
      <c r="L795" s="112"/>
      <c r="M795" s="112"/>
      <c r="N795" s="112"/>
      <c r="O795" s="112"/>
      <c r="P795" s="346" t="s">
        <v>27</v>
      </c>
      <c r="Q795" s="346"/>
      <c r="R795" s="346"/>
      <c r="S795" s="346"/>
      <c r="T795" s="346"/>
      <c r="U795" s="346"/>
      <c r="V795" s="346"/>
      <c r="W795" s="346"/>
      <c r="X795" s="346"/>
      <c r="Y795" s="343" t="s">
        <v>483</v>
      </c>
      <c r="Z795" s="344"/>
      <c r="AA795" s="344"/>
      <c r="AB795" s="344"/>
      <c r="AC795" s="275" t="s">
        <v>466</v>
      </c>
      <c r="AD795" s="275"/>
      <c r="AE795" s="275"/>
      <c r="AF795" s="275"/>
      <c r="AG795" s="275"/>
      <c r="AH795" s="343" t="s">
        <v>388</v>
      </c>
      <c r="AI795" s="345"/>
      <c r="AJ795" s="345"/>
      <c r="AK795" s="345"/>
      <c r="AL795" s="345" t="s">
        <v>21</v>
      </c>
      <c r="AM795" s="345"/>
      <c r="AN795" s="345"/>
      <c r="AO795" s="427"/>
      <c r="AP795" s="428" t="s">
        <v>425</v>
      </c>
      <c r="AQ795" s="428"/>
      <c r="AR795" s="428"/>
      <c r="AS795" s="428"/>
      <c r="AT795" s="428"/>
      <c r="AU795" s="428"/>
      <c r="AV795" s="428"/>
      <c r="AW795" s="428"/>
      <c r="AX795" s="428"/>
    </row>
    <row r="796" spans="1:50" ht="26.25" hidden="1"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5"/>
      <c r="B828" s="345"/>
      <c r="C828" s="345" t="s">
        <v>26</v>
      </c>
      <c r="D828" s="345"/>
      <c r="E828" s="345"/>
      <c r="F828" s="345"/>
      <c r="G828" s="345"/>
      <c r="H828" s="345"/>
      <c r="I828" s="345"/>
      <c r="J828" s="275" t="s">
        <v>424</v>
      </c>
      <c r="K828" s="112"/>
      <c r="L828" s="112"/>
      <c r="M828" s="112"/>
      <c r="N828" s="112"/>
      <c r="O828" s="112"/>
      <c r="P828" s="346" t="s">
        <v>27</v>
      </c>
      <c r="Q828" s="346"/>
      <c r="R828" s="346"/>
      <c r="S828" s="346"/>
      <c r="T828" s="346"/>
      <c r="U828" s="346"/>
      <c r="V828" s="346"/>
      <c r="W828" s="346"/>
      <c r="X828" s="346"/>
      <c r="Y828" s="343" t="s">
        <v>483</v>
      </c>
      <c r="Z828" s="344"/>
      <c r="AA828" s="344"/>
      <c r="AB828" s="344"/>
      <c r="AC828" s="275" t="s">
        <v>466</v>
      </c>
      <c r="AD828" s="275"/>
      <c r="AE828" s="275"/>
      <c r="AF828" s="275"/>
      <c r="AG828" s="275"/>
      <c r="AH828" s="343" t="s">
        <v>388</v>
      </c>
      <c r="AI828" s="345"/>
      <c r="AJ828" s="345"/>
      <c r="AK828" s="345"/>
      <c r="AL828" s="345" t="s">
        <v>21</v>
      </c>
      <c r="AM828" s="345"/>
      <c r="AN828" s="345"/>
      <c r="AO828" s="427"/>
      <c r="AP828" s="428" t="s">
        <v>425</v>
      </c>
      <c r="AQ828" s="428"/>
      <c r="AR828" s="428"/>
      <c r="AS828" s="428"/>
      <c r="AT828" s="428"/>
      <c r="AU828" s="428"/>
      <c r="AV828" s="428"/>
      <c r="AW828" s="428"/>
      <c r="AX828" s="428"/>
    </row>
    <row r="829" spans="1:50" ht="26.25" hidden="1"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5"/>
      <c r="B861" s="345"/>
      <c r="C861" s="345" t="s">
        <v>26</v>
      </c>
      <c r="D861" s="345"/>
      <c r="E861" s="345"/>
      <c r="F861" s="345"/>
      <c r="G861" s="345"/>
      <c r="H861" s="345"/>
      <c r="I861" s="345"/>
      <c r="J861" s="275" t="s">
        <v>424</v>
      </c>
      <c r="K861" s="112"/>
      <c r="L861" s="112"/>
      <c r="M861" s="112"/>
      <c r="N861" s="112"/>
      <c r="O861" s="112"/>
      <c r="P861" s="346" t="s">
        <v>27</v>
      </c>
      <c r="Q861" s="346"/>
      <c r="R861" s="346"/>
      <c r="S861" s="346"/>
      <c r="T861" s="346"/>
      <c r="U861" s="346"/>
      <c r="V861" s="346"/>
      <c r="W861" s="346"/>
      <c r="X861" s="346"/>
      <c r="Y861" s="343" t="s">
        <v>483</v>
      </c>
      <c r="Z861" s="344"/>
      <c r="AA861" s="344"/>
      <c r="AB861" s="344"/>
      <c r="AC861" s="275" t="s">
        <v>466</v>
      </c>
      <c r="AD861" s="275"/>
      <c r="AE861" s="275"/>
      <c r="AF861" s="275"/>
      <c r="AG861" s="275"/>
      <c r="AH861" s="343" t="s">
        <v>388</v>
      </c>
      <c r="AI861" s="345"/>
      <c r="AJ861" s="345"/>
      <c r="AK861" s="345"/>
      <c r="AL861" s="345" t="s">
        <v>21</v>
      </c>
      <c r="AM861" s="345"/>
      <c r="AN861" s="345"/>
      <c r="AO861" s="427"/>
      <c r="AP861" s="428" t="s">
        <v>425</v>
      </c>
      <c r="AQ861" s="428"/>
      <c r="AR861" s="428"/>
      <c r="AS861" s="428"/>
      <c r="AT861" s="428"/>
      <c r="AU861" s="428"/>
      <c r="AV861" s="428"/>
      <c r="AW861" s="428"/>
      <c r="AX861" s="428"/>
    </row>
    <row r="862" spans="1:50" ht="26.25" hidden="1"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5"/>
      <c r="B894" s="345"/>
      <c r="C894" s="345" t="s">
        <v>26</v>
      </c>
      <c r="D894" s="345"/>
      <c r="E894" s="345"/>
      <c r="F894" s="345"/>
      <c r="G894" s="345"/>
      <c r="H894" s="345"/>
      <c r="I894" s="345"/>
      <c r="J894" s="275" t="s">
        <v>424</v>
      </c>
      <c r="K894" s="112"/>
      <c r="L894" s="112"/>
      <c r="M894" s="112"/>
      <c r="N894" s="112"/>
      <c r="O894" s="112"/>
      <c r="P894" s="346" t="s">
        <v>27</v>
      </c>
      <c r="Q894" s="346"/>
      <c r="R894" s="346"/>
      <c r="S894" s="346"/>
      <c r="T894" s="346"/>
      <c r="U894" s="346"/>
      <c r="V894" s="346"/>
      <c r="W894" s="346"/>
      <c r="X894" s="346"/>
      <c r="Y894" s="343" t="s">
        <v>483</v>
      </c>
      <c r="Z894" s="344"/>
      <c r="AA894" s="344"/>
      <c r="AB894" s="344"/>
      <c r="AC894" s="275" t="s">
        <v>466</v>
      </c>
      <c r="AD894" s="275"/>
      <c r="AE894" s="275"/>
      <c r="AF894" s="275"/>
      <c r="AG894" s="275"/>
      <c r="AH894" s="343" t="s">
        <v>388</v>
      </c>
      <c r="AI894" s="345"/>
      <c r="AJ894" s="345"/>
      <c r="AK894" s="345"/>
      <c r="AL894" s="345" t="s">
        <v>21</v>
      </c>
      <c r="AM894" s="345"/>
      <c r="AN894" s="345"/>
      <c r="AO894" s="427"/>
      <c r="AP894" s="428" t="s">
        <v>425</v>
      </c>
      <c r="AQ894" s="428"/>
      <c r="AR894" s="428"/>
      <c r="AS894" s="428"/>
      <c r="AT894" s="428"/>
      <c r="AU894" s="428"/>
      <c r="AV894" s="428"/>
      <c r="AW894" s="428"/>
      <c r="AX894" s="428"/>
    </row>
    <row r="895" spans="1:50" ht="26.25" hidden="1"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5"/>
      <c r="B927" s="345"/>
      <c r="C927" s="345" t="s">
        <v>26</v>
      </c>
      <c r="D927" s="345"/>
      <c r="E927" s="345"/>
      <c r="F927" s="345"/>
      <c r="G927" s="345"/>
      <c r="H927" s="345"/>
      <c r="I927" s="345"/>
      <c r="J927" s="275" t="s">
        <v>424</v>
      </c>
      <c r="K927" s="112"/>
      <c r="L927" s="112"/>
      <c r="M927" s="112"/>
      <c r="N927" s="112"/>
      <c r="O927" s="112"/>
      <c r="P927" s="346" t="s">
        <v>27</v>
      </c>
      <c r="Q927" s="346"/>
      <c r="R927" s="346"/>
      <c r="S927" s="346"/>
      <c r="T927" s="346"/>
      <c r="U927" s="346"/>
      <c r="V927" s="346"/>
      <c r="W927" s="346"/>
      <c r="X927" s="346"/>
      <c r="Y927" s="343" t="s">
        <v>483</v>
      </c>
      <c r="Z927" s="344"/>
      <c r="AA927" s="344"/>
      <c r="AB927" s="344"/>
      <c r="AC927" s="275" t="s">
        <v>466</v>
      </c>
      <c r="AD927" s="275"/>
      <c r="AE927" s="275"/>
      <c r="AF927" s="275"/>
      <c r="AG927" s="275"/>
      <c r="AH927" s="343" t="s">
        <v>388</v>
      </c>
      <c r="AI927" s="345"/>
      <c r="AJ927" s="345"/>
      <c r="AK927" s="345"/>
      <c r="AL927" s="345" t="s">
        <v>21</v>
      </c>
      <c r="AM927" s="345"/>
      <c r="AN927" s="345"/>
      <c r="AO927" s="427"/>
      <c r="AP927" s="428" t="s">
        <v>425</v>
      </c>
      <c r="AQ927" s="428"/>
      <c r="AR927" s="428"/>
      <c r="AS927" s="428"/>
      <c r="AT927" s="428"/>
      <c r="AU927" s="428"/>
      <c r="AV927" s="428"/>
      <c r="AW927" s="428"/>
      <c r="AX927" s="428"/>
    </row>
    <row r="928" spans="1:50" ht="26.25" hidden="1"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5"/>
      <c r="B960" s="345"/>
      <c r="C960" s="345" t="s">
        <v>26</v>
      </c>
      <c r="D960" s="345"/>
      <c r="E960" s="345"/>
      <c r="F960" s="345"/>
      <c r="G960" s="345"/>
      <c r="H960" s="345"/>
      <c r="I960" s="345"/>
      <c r="J960" s="275" t="s">
        <v>424</v>
      </c>
      <c r="K960" s="112"/>
      <c r="L960" s="112"/>
      <c r="M960" s="112"/>
      <c r="N960" s="112"/>
      <c r="O960" s="112"/>
      <c r="P960" s="346" t="s">
        <v>27</v>
      </c>
      <c r="Q960" s="346"/>
      <c r="R960" s="346"/>
      <c r="S960" s="346"/>
      <c r="T960" s="346"/>
      <c r="U960" s="346"/>
      <c r="V960" s="346"/>
      <c r="W960" s="346"/>
      <c r="X960" s="346"/>
      <c r="Y960" s="343" t="s">
        <v>483</v>
      </c>
      <c r="Z960" s="344"/>
      <c r="AA960" s="344"/>
      <c r="AB960" s="344"/>
      <c r="AC960" s="275" t="s">
        <v>466</v>
      </c>
      <c r="AD960" s="275"/>
      <c r="AE960" s="275"/>
      <c r="AF960" s="275"/>
      <c r="AG960" s="275"/>
      <c r="AH960" s="343" t="s">
        <v>388</v>
      </c>
      <c r="AI960" s="345"/>
      <c r="AJ960" s="345"/>
      <c r="AK960" s="345"/>
      <c r="AL960" s="345" t="s">
        <v>21</v>
      </c>
      <c r="AM960" s="345"/>
      <c r="AN960" s="345"/>
      <c r="AO960" s="427"/>
      <c r="AP960" s="428" t="s">
        <v>425</v>
      </c>
      <c r="AQ960" s="428"/>
      <c r="AR960" s="428"/>
      <c r="AS960" s="428"/>
      <c r="AT960" s="428"/>
      <c r="AU960" s="428"/>
      <c r="AV960" s="428"/>
      <c r="AW960" s="428"/>
      <c r="AX960" s="428"/>
    </row>
    <row r="961" spans="1:50" ht="26.25" hidden="1"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5"/>
      <c r="B993" s="345"/>
      <c r="C993" s="345" t="s">
        <v>26</v>
      </c>
      <c r="D993" s="345"/>
      <c r="E993" s="345"/>
      <c r="F993" s="345"/>
      <c r="G993" s="345"/>
      <c r="H993" s="345"/>
      <c r="I993" s="345"/>
      <c r="J993" s="275" t="s">
        <v>424</v>
      </c>
      <c r="K993" s="112"/>
      <c r="L993" s="112"/>
      <c r="M993" s="112"/>
      <c r="N993" s="112"/>
      <c r="O993" s="112"/>
      <c r="P993" s="346" t="s">
        <v>27</v>
      </c>
      <c r="Q993" s="346"/>
      <c r="R993" s="346"/>
      <c r="S993" s="346"/>
      <c r="T993" s="346"/>
      <c r="U993" s="346"/>
      <c r="V993" s="346"/>
      <c r="W993" s="346"/>
      <c r="X993" s="346"/>
      <c r="Y993" s="343" t="s">
        <v>483</v>
      </c>
      <c r="Z993" s="344"/>
      <c r="AA993" s="344"/>
      <c r="AB993" s="344"/>
      <c r="AC993" s="275" t="s">
        <v>466</v>
      </c>
      <c r="AD993" s="275"/>
      <c r="AE993" s="275"/>
      <c r="AF993" s="275"/>
      <c r="AG993" s="275"/>
      <c r="AH993" s="343" t="s">
        <v>388</v>
      </c>
      <c r="AI993" s="345"/>
      <c r="AJ993" s="345"/>
      <c r="AK993" s="345"/>
      <c r="AL993" s="345" t="s">
        <v>21</v>
      </c>
      <c r="AM993" s="345"/>
      <c r="AN993" s="345"/>
      <c r="AO993" s="427"/>
      <c r="AP993" s="428" t="s">
        <v>425</v>
      </c>
      <c r="AQ993" s="428"/>
      <c r="AR993" s="428"/>
      <c r="AS993" s="428"/>
      <c r="AT993" s="428"/>
      <c r="AU993" s="428"/>
      <c r="AV993" s="428"/>
      <c r="AW993" s="428"/>
      <c r="AX993" s="428"/>
    </row>
    <row r="994" spans="1:50" ht="26.25" hidden="1"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5"/>
      <c r="B1026" s="345"/>
      <c r="C1026" s="345" t="s">
        <v>26</v>
      </c>
      <c r="D1026" s="345"/>
      <c r="E1026" s="345"/>
      <c r="F1026" s="345"/>
      <c r="G1026" s="345"/>
      <c r="H1026" s="345"/>
      <c r="I1026" s="345"/>
      <c r="J1026" s="275" t="s">
        <v>424</v>
      </c>
      <c r="K1026" s="112"/>
      <c r="L1026" s="112"/>
      <c r="M1026" s="112"/>
      <c r="N1026" s="112"/>
      <c r="O1026" s="112"/>
      <c r="P1026" s="346" t="s">
        <v>27</v>
      </c>
      <c r="Q1026" s="346"/>
      <c r="R1026" s="346"/>
      <c r="S1026" s="346"/>
      <c r="T1026" s="346"/>
      <c r="U1026" s="346"/>
      <c r="V1026" s="346"/>
      <c r="W1026" s="346"/>
      <c r="X1026" s="346"/>
      <c r="Y1026" s="343" t="s">
        <v>483</v>
      </c>
      <c r="Z1026" s="344"/>
      <c r="AA1026" s="344"/>
      <c r="AB1026" s="344"/>
      <c r="AC1026" s="275" t="s">
        <v>466</v>
      </c>
      <c r="AD1026" s="275"/>
      <c r="AE1026" s="275"/>
      <c r="AF1026" s="275"/>
      <c r="AG1026" s="275"/>
      <c r="AH1026" s="343" t="s">
        <v>388</v>
      </c>
      <c r="AI1026" s="345"/>
      <c r="AJ1026" s="345"/>
      <c r="AK1026" s="345"/>
      <c r="AL1026" s="345" t="s">
        <v>21</v>
      </c>
      <c r="AM1026" s="345"/>
      <c r="AN1026" s="345"/>
      <c r="AO1026" s="427"/>
      <c r="AP1026" s="428" t="s">
        <v>425</v>
      </c>
      <c r="AQ1026" s="428"/>
      <c r="AR1026" s="428"/>
      <c r="AS1026" s="428"/>
      <c r="AT1026" s="428"/>
      <c r="AU1026" s="428"/>
      <c r="AV1026" s="428"/>
      <c r="AW1026" s="428"/>
      <c r="AX1026" s="428"/>
    </row>
    <row r="1027" spans="1:50" ht="26.25" hidden="1"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5"/>
      <c r="B1059" s="345"/>
      <c r="C1059" s="345" t="s">
        <v>26</v>
      </c>
      <c r="D1059" s="345"/>
      <c r="E1059" s="345"/>
      <c r="F1059" s="345"/>
      <c r="G1059" s="345"/>
      <c r="H1059" s="345"/>
      <c r="I1059" s="345"/>
      <c r="J1059" s="275" t="s">
        <v>424</v>
      </c>
      <c r="K1059" s="112"/>
      <c r="L1059" s="112"/>
      <c r="M1059" s="112"/>
      <c r="N1059" s="112"/>
      <c r="O1059" s="112"/>
      <c r="P1059" s="346" t="s">
        <v>27</v>
      </c>
      <c r="Q1059" s="346"/>
      <c r="R1059" s="346"/>
      <c r="S1059" s="346"/>
      <c r="T1059" s="346"/>
      <c r="U1059" s="346"/>
      <c r="V1059" s="346"/>
      <c r="W1059" s="346"/>
      <c r="X1059" s="346"/>
      <c r="Y1059" s="343" t="s">
        <v>483</v>
      </c>
      <c r="Z1059" s="344"/>
      <c r="AA1059" s="344"/>
      <c r="AB1059" s="344"/>
      <c r="AC1059" s="275" t="s">
        <v>466</v>
      </c>
      <c r="AD1059" s="275"/>
      <c r="AE1059" s="275"/>
      <c r="AF1059" s="275"/>
      <c r="AG1059" s="275"/>
      <c r="AH1059" s="343" t="s">
        <v>388</v>
      </c>
      <c r="AI1059" s="345"/>
      <c r="AJ1059" s="345"/>
      <c r="AK1059" s="345"/>
      <c r="AL1059" s="345" t="s">
        <v>21</v>
      </c>
      <c r="AM1059" s="345"/>
      <c r="AN1059" s="345"/>
      <c r="AO1059" s="427"/>
      <c r="AP1059" s="428" t="s">
        <v>425</v>
      </c>
      <c r="AQ1059" s="428"/>
      <c r="AR1059" s="428"/>
      <c r="AS1059" s="428"/>
      <c r="AT1059" s="428"/>
      <c r="AU1059" s="428"/>
      <c r="AV1059" s="428"/>
      <c r="AW1059" s="428"/>
      <c r="AX1059" s="428"/>
    </row>
    <row r="1060" spans="1:50" ht="26.25" hidden="1"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5"/>
      <c r="B1092" s="345"/>
      <c r="C1092" s="345" t="s">
        <v>26</v>
      </c>
      <c r="D1092" s="345"/>
      <c r="E1092" s="345"/>
      <c r="F1092" s="345"/>
      <c r="G1092" s="345"/>
      <c r="H1092" s="345"/>
      <c r="I1092" s="345"/>
      <c r="J1092" s="275" t="s">
        <v>424</v>
      </c>
      <c r="K1092" s="112"/>
      <c r="L1092" s="112"/>
      <c r="M1092" s="112"/>
      <c r="N1092" s="112"/>
      <c r="O1092" s="112"/>
      <c r="P1092" s="346" t="s">
        <v>27</v>
      </c>
      <c r="Q1092" s="346"/>
      <c r="R1092" s="346"/>
      <c r="S1092" s="346"/>
      <c r="T1092" s="346"/>
      <c r="U1092" s="346"/>
      <c r="V1092" s="346"/>
      <c r="W1092" s="346"/>
      <c r="X1092" s="346"/>
      <c r="Y1092" s="343" t="s">
        <v>483</v>
      </c>
      <c r="Z1092" s="344"/>
      <c r="AA1092" s="344"/>
      <c r="AB1092" s="344"/>
      <c r="AC1092" s="275" t="s">
        <v>466</v>
      </c>
      <c r="AD1092" s="275"/>
      <c r="AE1092" s="275"/>
      <c r="AF1092" s="275"/>
      <c r="AG1092" s="275"/>
      <c r="AH1092" s="343" t="s">
        <v>388</v>
      </c>
      <c r="AI1092" s="345"/>
      <c r="AJ1092" s="345"/>
      <c r="AK1092" s="345"/>
      <c r="AL1092" s="345" t="s">
        <v>21</v>
      </c>
      <c r="AM1092" s="345"/>
      <c r="AN1092" s="345"/>
      <c r="AO1092" s="427"/>
      <c r="AP1092" s="428" t="s">
        <v>425</v>
      </c>
      <c r="AQ1092" s="428"/>
      <c r="AR1092" s="428"/>
      <c r="AS1092" s="428"/>
      <c r="AT1092" s="428"/>
      <c r="AU1092" s="428"/>
      <c r="AV1092" s="428"/>
      <c r="AW1092" s="428"/>
      <c r="AX1092" s="428"/>
    </row>
    <row r="1093" spans="1:50" ht="26.25" hidden="1"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5"/>
      <c r="B1125" s="345"/>
      <c r="C1125" s="345" t="s">
        <v>26</v>
      </c>
      <c r="D1125" s="345"/>
      <c r="E1125" s="345"/>
      <c r="F1125" s="345"/>
      <c r="G1125" s="345"/>
      <c r="H1125" s="345"/>
      <c r="I1125" s="345"/>
      <c r="J1125" s="275" t="s">
        <v>424</v>
      </c>
      <c r="K1125" s="112"/>
      <c r="L1125" s="112"/>
      <c r="M1125" s="112"/>
      <c r="N1125" s="112"/>
      <c r="O1125" s="112"/>
      <c r="P1125" s="346" t="s">
        <v>27</v>
      </c>
      <c r="Q1125" s="346"/>
      <c r="R1125" s="346"/>
      <c r="S1125" s="346"/>
      <c r="T1125" s="346"/>
      <c r="U1125" s="346"/>
      <c r="V1125" s="346"/>
      <c r="W1125" s="346"/>
      <c r="X1125" s="346"/>
      <c r="Y1125" s="343" t="s">
        <v>483</v>
      </c>
      <c r="Z1125" s="344"/>
      <c r="AA1125" s="344"/>
      <c r="AB1125" s="344"/>
      <c r="AC1125" s="275" t="s">
        <v>466</v>
      </c>
      <c r="AD1125" s="275"/>
      <c r="AE1125" s="275"/>
      <c r="AF1125" s="275"/>
      <c r="AG1125" s="275"/>
      <c r="AH1125" s="343" t="s">
        <v>388</v>
      </c>
      <c r="AI1125" s="345"/>
      <c r="AJ1125" s="345"/>
      <c r="AK1125" s="345"/>
      <c r="AL1125" s="345" t="s">
        <v>21</v>
      </c>
      <c r="AM1125" s="345"/>
      <c r="AN1125" s="345"/>
      <c r="AO1125" s="427"/>
      <c r="AP1125" s="428" t="s">
        <v>425</v>
      </c>
      <c r="AQ1125" s="428"/>
      <c r="AR1125" s="428"/>
      <c r="AS1125" s="428"/>
      <c r="AT1125" s="428"/>
      <c r="AU1125" s="428"/>
      <c r="AV1125" s="428"/>
      <c r="AW1125" s="428"/>
      <c r="AX1125" s="428"/>
    </row>
    <row r="1126" spans="1:50" ht="26.25" hidden="1"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5"/>
      <c r="B1158" s="345"/>
      <c r="C1158" s="345" t="s">
        <v>26</v>
      </c>
      <c r="D1158" s="345"/>
      <c r="E1158" s="345"/>
      <c r="F1158" s="345"/>
      <c r="G1158" s="345"/>
      <c r="H1158" s="345"/>
      <c r="I1158" s="345"/>
      <c r="J1158" s="275" t="s">
        <v>424</v>
      </c>
      <c r="K1158" s="112"/>
      <c r="L1158" s="112"/>
      <c r="M1158" s="112"/>
      <c r="N1158" s="112"/>
      <c r="O1158" s="112"/>
      <c r="P1158" s="346" t="s">
        <v>27</v>
      </c>
      <c r="Q1158" s="346"/>
      <c r="R1158" s="346"/>
      <c r="S1158" s="346"/>
      <c r="T1158" s="346"/>
      <c r="U1158" s="346"/>
      <c r="V1158" s="346"/>
      <c r="W1158" s="346"/>
      <c r="X1158" s="346"/>
      <c r="Y1158" s="343" t="s">
        <v>483</v>
      </c>
      <c r="Z1158" s="344"/>
      <c r="AA1158" s="344"/>
      <c r="AB1158" s="344"/>
      <c r="AC1158" s="275" t="s">
        <v>466</v>
      </c>
      <c r="AD1158" s="275"/>
      <c r="AE1158" s="275"/>
      <c r="AF1158" s="275"/>
      <c r="AG1158" s="275"/>
      <c r="AH1158" s="343" t="s">
        <v>388</v>
      </c>
      <c r="AI1158" s="345"/>
      <c r="AJ1158" s="345"/>
      <c r="AK1158" s="345"/>
      <c r="AL1158" s="345" t="s">
        <v>21</v>
      </c>
      <c r="AM1158" s="345"/>
      <c r="AN1158" s="345"/>
      <c r="AO1158" s="427"/>
      <c r="AP1158" s="428" t="s">
        <v>425</v>
      </c>
      <c r="AQ1158" s="428"/>
      <c r="AR1158" s="428"/>
      <c r="AS1158" s="428"/>
      <c r="AT1158" s="428"/>
      <c r="AU1158" s="428"/>
      <c r="AV1158" s="428"/>
      <c r="AW1158" s="428"/>
      <c r="AX1158" s="428"/>
    </row>
    <row r="1159" spans="1:50" ht="26.25" hidden="1"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5"/>
      <c r="B1191" s="345"/>
      <c r="C1191" s="345" t="s">
        <v>26</v>
      </c>
      <c r="D1191" s="345"/>
      <c r="E1191" s="345"/>
      <c r="F1191" s="345"/>
      <c r="G1191" s="345"/>
      <c r="H1191" s="345"/>
      <c r="I1191" s="345"/>
      <c r="J1191" s="275" t="s">
        <v>424</v>
      </c>
      <c r="K1191" s="112"/>
      <c r="L1191" s="112"/>
      <c r="M1191" s="112"/>
      <c r="N1191" s="112"/>
      <c r="O1191" s="112"/>
      <c r="P1191" s="346" t="s">
        <v>27</v>
      </c>
      <c r="Q1191" s="346"/>
      <c r="R1191" s="346"/>
      <c r="S1191" s="346"/>
      <c r="T1191" s="346"/>
      <c r="U1191" s="346"/>
      <c r="V1191" s="346"/>
      <c r="W1191" s="346"/>
      <c r="X1191" s="346"/>
      <c r="Y1191" s="343" t="s">
        <v>483</v>
      </c>
      <c r="Z1191" s="344"/>
      <c r="AA1191" s="344"/>
      <c r="AB1191" s="344"/>
      <c r="AC1191" s="275" t="s">
        <v>466</v>
      </c>
      <c r="AD1191" s="275"/>
      <c r="AE1191" s="275"/>
      <c r="AF1191" s="275"/>
      <c r="AG1191" s="275"/>
      <c r="AH1191" s="343" t="s">
        <v>388</v>
      </c>
      <c r="AI1191" s="345"/>
      <c r="AJ1191" s="345"/>
      <c r="AK1191" s="345"/>
      <c r="AL1191" s="345" t="s">
        <v>21</v>
      </c>
      <c r="AM1191" s="345"/>
      <c r="AN1191" s="345"/>
      <c r="AO1191" s="427"/>
      <c r="AP1191" s="428" t="s">
        <v>425</v>
      </c>
      <c r="AQ1191" s="428"/>
      <c r="AR1191" s="428"/>
      <c r="AS1191" s="428"/>
      <c r="AT1191" s="428"/>
      <c r="AU1191" s="428"/>
      <c r="AV1191" s="428"/>
      <c r="AW1191" s="428"/>
      <c r="AX1191" s="428"/>
    </row>
    <row r="1192" spans="1:50" ht="26.25" hidden="1"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5"/>
      <c r="B1224" s="345"/>
      <c r="C1224" s="345" t="s">
        <v>26</v>
      </c>
      <c r="D1224" s="345"/>
      <c r="E1224" s="345"/>
      <c r="F1224" s="345"/>
      <c r="G1224" s="345"/>
      <c r="H1224" s="345"/>
      <c r="I1224" s="345"/>
      <c r="J1224" s="275" t="s">
        <v>424</v>
      </c>
      <c r="K1224" s="112"/>
      <c r="L1224" s="112"/>
      <c r="M1224" s="112"/>
      <c r="N1224" s="112"/>
      <c r="O1224" s="112"/>
      <c r="P1224" s="346" t="s">
        <v>27</v>
      </c>
      <c r="Q1224" s="346"/>
      <c r="R1224" s="346"/>
      <c r="S1224" s="346"/>
      <c r="T1224" s="346"/>
      <c r="U1224" s="346"/>
      <c r="V1224" s="346"/>
      <c r="W1224" s="346"/>
      <c r="X1224" s="346"/>
      <c r="Y1224" s="343" t="s">
        <v>483</v>
      </c>
      <c r="Z1224" s="344"/>
      <c r="AA1224" s="344"/>
      <c r="AB1224" s="344"/>
      <c r="AC1224" s="275" t="s">
        <v>466</v>
      </c>
      <c r="AD1224" s="275"/>
      <c r="AE1224" s="275"/>
      <c r="AF1224" s="275"/>
      <c r="AG1224" s="275"/>
      <c r="AH1224" s="343" t="s">
        <v>388</v>
      </c>
      <c r="AI1224" s="345"/>
      <c r="AJ1224" s="345"/>
      <c r="AK1224" s="345"/>
      <c r="AL1224" s="345" t="s">
        <v>21</v>
      </c>
      <c r="AM1224" s="345"/>
      <c r="AN1224" s="345"/>
      <c r="AO1224" s="427"/>
      <c r="AP1224" s="428" t="s">
        <v>425</v>
      </c>
      <c r="AQ1224" s="428"/>
      <c r="AR1224" s="428"/>
      <c r="AS1224" s="428"/>
      <c r="AT1224" s="428"/>
      <c r="AU1224" s="428"/>
      <c r="AV1224" s="428"/>
      <c r="AW1224" s="428"/>
      <c r="AX1224" s="428"/>
    </row>
    <row r="1225" spans="1:50" ht="26.25" hidden="1"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5"/>
      <c r="B1257" s="345"/>
      <c r="C1257" s="345" t="s">
        <v>26</v>
      </c>
      <c r="D1257" s="345"/>
      <c r="E1257" s="345"/>
      <c r="F1257" s="345"/>
      <c r="G1257" s="345"/>
      <c r="H1257" s="345"/>
      <c r="I1257" s="345"/>
      <c r="J1257" s="275" t="s">
        <v>424</v>
      </c>
      <c r="K1257" s="112"/>
      <c r="L1257" s="112"/>
      <c r="M1257" s="112"/>
      <c r="N1257" s="112"/>
      <c r="O1257" s="112"/>
      <c r="P1257" s="346" t="s">
        <v>27</v>
      </c>
      <c r="Q1257" s="346"/>
      <c r="R1257" s="346"/>
      <c r="S1257" s="346"/>
      <c r="T1257" s="346"/>
      <c r="U1257" s="346"/>
      <c r="V1257" s="346"/>
      <c r="W1257" s="346"/>
      <c r="X1257" s="346"/>
      <c r="Y1257" s="343" t="s">
        <v>483</v>
      </c>
      <c r="Z1257" s="344"/>
      <c r="AA1257" s="344"/>
      <c r="AB1257" s="344"/>
      <c r="AC1257" s="275" t="s">
        <v>466</v>
      </c>
      <c r="AD1257" s="275"/>
      <c r="AE1257" s="275"/>
      <c r="AF1257" s="275"/>
      <c r="AG1257" s="275"/>
      <c r="AH1257" s="343" t="s">
        <v>388</v>
      </c>
      <c r="AI1257" s="345"/>
      <c r="AJ1257" s="345"/>
      <c r="AK1257" s="345"/>
      <c r="AL1257" s="345" t="s">
        <v>21</v>
      </c>
      <c r="AM1257" s="345"/>
      <c r="AN1257" s="345"/>
      <c r="AO1257" s="427"/>
      <c r="AP1257" s="428" t="s">
        <v>425</v>
      </c>
      <c r="AQ1257" s="428"/>
      <c r="AR1257" s="428"/>
      <c r="AS1257" s="428"/>
      <c r="AT1257" s="428"/>
      <c r="AU1257" s="428"/>
      <c r="AV1257" s="428"/>
      <c r="AW1257" s="428"/>
      <c r="AX1257" s="428"/>
    </row>
    <row r="1258" spans="1:50" ht="26.25" hidden="1"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5"/>
      <c r="B1290" s="345"/>
      <c r="C1290" s="345" t="s">
        <v>26</v>
      </c>
      <c r="D1290" s="345"/>
      <c r="E1290" s="345"/>
      <c r="F1290" s="345"/>
      <c r="G1290" s="345"/>
      <c r="H1290" s="345"/>
      <c r="I1290" s="345"/>
      <c r="J1290" s="275" t="s">
        <v>424</v>
      </c>
      <c r="K1290" s="112"/>
      <c r="L1290" s="112"/>
      <c r="M1290" s="112"/>
      <c r="N1290" s="112"/>
      <c r="O1290" s="112"/>
      <c r="P1290" s="346" t="s">
        <v>27</v>
      </c>
      <c r="Q1290" s="346"/>
      <c r="R1290" s="346"/>
      <c r="S1290" s="346"/>
      <c r="T1290" s="346"/>
      <c r="U1290" s="346"/>
      <c r="V1290" s="346"/>
      <c r="W1290" s="346"/>
      <c r="X1290" s="346"/>
      <c r="Y1290" s="343" t="s">
        <v>483</v>
      </c>
      <c r="Z1290" s="344"/>
      <c r="AA1290" s="344"/>
      <c r="AB1290" s="344"/>
      <c r="AC1290" s="275" t="s">
        <v>466</v>
      </c>
      <c r="AD1290" s="275"/>
      <c r="AE1290" s="275"/>
      <c r="AF1290" s="275"/>
      <c r="AG1290" s="275"/>
      <c r="AH1290" s="343" t="s">
        <v>388</v>
      </c>
      <c r="AI1290" s="345"/>
      <c r="AJ1290" s="345"/>
      <c r="AK1290" s="345"/>
      <c r="AL1290" s="345" t="s">
        <v>21</v>
      </c>
      <c r="AM1290" s="345"/>
      <c r="AN1290" s="345"/>
      <c r="AO1290" s="427"/>
      <c r="AP1290" s="428" t="s">
        <v>425</v>
      </c>
      <c r="AQ1290" s="428"/>
      <c r="AR1290" s="428"/>
      <c r="AS1290" s="428"/>
      <c r="AT1290" s="428"/>
      <c r="AU1290" s="428"/>
      <c r="AV1290" s="428"/>
      <c r="AW1290" s="428"/>
      <c r="AX1290" s="428"/>
    </row>
    <row r="1291" spans="1:50" ht="26.25" hidden="1"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37" fitToHeight="4" orientation="portrait" r:id="rId1"/>
  <headerFooter differentFirst="1" alignWithMargins="0">
    <firstHeader>&amp;R&amp;"-,太字"&amp;18別紙３</firstHeader>
  </headerFooter>
  <rowBreaks count="31" manualBreakCount="3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2018-09-05T11:39:23Z</cp:lastPrinted>
  <dcterms:created xsi:type="dcterms:W3CDTF">2012-03-13T00:50:25Z</dcterms:created>
  <dcterms:modified xsi:type="dcterms:W3CDTF">2018-09-05T11:39:34Z</dcterms:modified>
</cp:coreProperties>
</file>